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N:\MI\TeamShare_Strategic_Insight\AHDB Pork\Porkwatch\2023\09 Sept\"/>
    </mc:Choice>
  </mc:AlternateContent>
  <xr:revisionPtr revIDLastSave="0" documentId="13_ncr:1_{4ACBC825-4C25-45E8-91FB-AE56637FDEDD}" xr6:coauthVersionLast="47" xr6:coauthVersionMax="47" xr10:uidLastSave="{00000000-0000-0000-0000-000000000000}"/>
  <bookViews>
    <workbookView xWindow="-28920" yWindow="1500" windowWidth="29040" windowHeight="15840" tabRatio="798" firstSheet="2" activeTab="2" xr2:uid="{00000000-000D-0000-FFFF-FFFF00000000}"/>
  </bookViews>
  <sheets>
    <sheet name="Data Tables" sheetId="54" state="hidden" r:id="rId1"/>
    <sheet name="Chart Data" sheetId="40" state="hidden" r:id="rId2"/>
    <sheet name="SUMMARY" sheetId="53" r:id="rId3"/>
    <sheet name="TOTAL MARKET" sheetId="27" r:id="rId4"/>
    <sheet name="ALDI" sheetId="42" r:id="rId5"/>
    <sheet name="ASDA" sheetId="43" r:id="rId6"/>
    <sheet name="CO-OP" sheetId="45" r:id="rId7"/>
    <sheet name="ICELAND" sheetId="46" r:id="rId8"/>
    <sheet name="LIDL" sheetId="47" r:id="rId9"/>
    <sheet name="MORRISONS" sheetId="49" r:id="rId10"/>
    <sheet name="M&amp;S" sheetId="48" r:id="rId11"/>
    <sheet name="JS" sheetId="50" r:id="rId12"/>
    <sheet name="TESCO" sheetId="51" r:id="rId13"/>
    <sheet name="WAITROSE" sheetId="52" r:id="rId14"/>
  </sheets>
  <definedNames>
    <definedName name="_xlnm._FilterDatabase" localSheetId="0" hidden="1">'Data Tables'!#REF!</definedName>
    <definedName name="_xlnm._FilterDatabase" localSheetId="2" hidden="1">SUMMARY!$A$2:$L$46</definedName>
    <definedName name="_xlnm.Print_Area" localSheetId="4">ALDI!$A$1:$L$38</definedName>
    <definedName name="_xlnm.Print_Area" localSheetId="5">ASDA!$A$1:$L$38</definedName>
    <definedName name="_xlnm.Print_Area" localSheetId="1">'Chart Data'!$A$1:$AD$46</definedName>
    <definedName name="_xlnm.Print_Area" localSheetId="6">'CO-OP'!$A$1:$L$38</definedName>
    <definedName name="_xlnm.Print_Area" localSheetId="0">'Data Tables'!$A$1:$BE$1</definedName>
    <definedName name="_xlnm.Print_Area" localSheetId="7">ICELAND!$A$1:$L$38</definedName>
    <definedName name="_xlnm.Print_Area" localSheetId="11">JS!$A$1:$L$38</definedName>
    <definedName name="_xlnm.Print_Area" localSheetId="8">LIDL!$A$1:$L$38</definedName>
    <definedName name="_xlnm.Print_Area" localSheetId="10">'M&amp;S'!$A$1:$L$38</definedName>
    <definedName name="_xlnm.Print_Area" localSheetId="9">MORRISONS!$A$1:$L$38</definedName>
    <definedName name="_xlnm.Print_Area" localSheetId="12">TESCO!$A$1:$L$38</definedName>
    <definedName name="_xlnm.Print_Area" localSheetId="3">'TOTAL MARKET'!$A$1:$L$38</definedName>
    <definedName name="_xlnm.Print_Area" localSheetId="13">WAITROSE!$A$1:$L$38</definedName>
    <definedName name="_xlnm.Print_Titles" localSheetId="0">'Data Tables'!#REF!,'Data Tables'!#REF!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53" l="1"/>
  <c r="C45" i="53"/>
  <c r="C44" i="53"/>
  <c r="C43" i="53"/>
  <c r="C42" i="53"/>
  <c r="C41" i="53"/>
  <c r="C40" i="53"/>
  <c r="C39" i="53"/>
  <c r="C38" i="53"/>
  <c r="C37" i="53"/>
  <c r="C36" i="53"/>
  <c r="C35" i="53"/>
  <c r="C34" i="53"/>
  <c r="C33" i="53"/>
  <c r="C32" i="53"/>
  <c r="C31" i="53"/>
  <c r="C30" i="53"/>
  <c r="C29" i="53"/>
  <c r="C28" i="53"/>
  <c r="C27" i="53"/>
  <c r="C26" i="53"/>
  <c r="C25" i="53"/>
  <c r="C24" i="53"/>
  <c r="C23" i="53"/>
  <c r="C22" i="53"/>
  <c r="C21" i="53"/>
  <c r="C20" i="53"/>
  <c r="C19" i="53"/>
  <c r="C18" i="53"/>
  <c r="C17" i="53"/>
  <c r="C16" i="53"/>
  <c r="C15" i="53"/>
  <c r="C14" i="53"/>
  <c r="C13" i="53"/>
  <c r="C12" i="53"/>
  <c r="C11" i="53"/>
  <c r="C10" i="53"/>
  <c r="C9" i="53"/>
  <c r="C8" i="53"/>
  <c r="C7" i="53"/>
  <c r="C6" i="53"/>
  <c r="C5" i="53"/>
  <c r="C4" i="53"/>
  <c r="C3" i="53"/>
  <c r="E38" i="48"/>
  <c r="E2" i="53" l="1"/>
  <c r="I2" i="53" s="1"/>
  <c r="D2" i="53"/>
  <c r="H2" i="53" s="1"/>
  <c r="I46" i="53" l="1"/>
  <c r="K46" i="53" s="1"/>
  <c r="H46" i="53"/>
  <c r="E46" i="53"/>
  <c r="D46" i="53"/>
  <c r="I45" i="53"/>
  <c r="H45" i="53"/>
  <c r="E45" i="53"/>
  <c r="G45" i="53" s="1"/>
  <c r="D45" i="53"/>
  <c r="I44" i="53"/>
  <c r="H44" i="53"/>
  <c r="E44" i="53"/>
  <c r="D44" i="53"/>
  <c r="I43" i="53"/>
  <c r="H43" i="53"/>
  <c r="E43" i="53"/>
  <c r="G43" i="53" s="1"/>
  <c r="D43" i="53"/>
  <c r="I42" i="53"/>
  <c r="H42" i="53"/>
  <c r="E42" i="53"/>
  <c r="D42" i="53"/>
  <c r="I41" i="53"/>
  <c r="H41" i="53"/>
  <c r="E41" i="53"/>
  <c r="G41" i="53" s="1"/>
  <c r="D41" i="53"/>
  <c r="I40" i="53"/>
  <c r="H40" i="53"/>
  <c r="E40" i="53"/>
  <c r="D40" i="53"/>
  <c r="I39" i="53"/>
  <c r="H39" i="53"/>
  <c r="E39" i="53"/>
  <c r="G39" i="53" s="1"/>
  <c r="D39" i="53"/>
  <c r="I38" i="53"/>
  <c r="H38" i="53"/>
  <c r="E38" i="53"/>
  <c r="D38" i="53"/>
  <c r="I37" i="53"/>
  <c r="H37" i="53"/>
  <c r="E37" i="53"/>
  <c r="G37" i="53" s="1"/>
  <c r="D37" i="53"/>
  <c r="I36" i="53"/>
  <c r="H36" i="53"/>
  <c r="E36" i="53"/>
  <c r="D36" i="53"/>
  <c r="I35" i="53"/>
  <c r="H35" i="53"/>
  <c r="E35" i="53"/>
  <c r="G35" i="53" s="1"/>
  <c r="D35" i="53"/>
  <c r="I34" i="53"/>
  <c r="H34" i="53"/>
  <c r="E34" i="53"/>
  <c r="D34" i="53"/>
  <c r="I33" i="53"/>
  <c r="H33" i="53"/>
  <c r="E33" i="53"/>
  <c r="G33" i="53" s="1"/>
  <c r="D33" i="53"/>
  <c r="I32" i="53"/>
  <c r="H32" i="53"/>
  <c r="E32" i="53"/>
  <c r="D32" i="53"/>
  <c r="I31" i="53"/>
  <c r="H31" i="53"/>
  <c r="E31" i="53"/>
  <c r="G31" i="53" s="1"/>
  <c r="D31" i="53"/>
  <c r="I30" i="53"/>
  <c r="H30" i="53"/>
  <c r="E30" i="53"/>
  <c r="D30" i="53"/>
  <c r="I29" i="53"/>
  <c r="H29" i="53"/>
  <c r="E29" i="53"/>
  <c r="G29" i="53" s="1"/>
  <c r="D29" i="53"/>
  <c r="I28" i="53"/>
  <c r="H28" i="53"/>
  <c r="E28" i="53"/>
  <c r="D28" i="53"/>
  <c r="I27" i="53"/>
  <c r="H27" i="53"/>
  <c r="E27" i="53"/>
  <c r="G27" i="53" s="1"/>
  <c r="D27" i="53"/>
  <c r="I26" i="53"/>
  <c r="H26" i="53"/>
  <c r="E26" i="53"/>
  <c r="D26" i="53"/>
  <c r="I25" i="53"/>
  <c r="H25" i="53"/>
  <c r="E25" i="53"/>
  <c r="G25" i="53" s="1"/>
  <c r="D25" i="53"/>
  <c r="I24" i="53"/>
  <c r="H24" i="53"/>
  <c r="E24" i="53"/>
  <c r="D24" i="53"/>
  <c r="I23" i="53"/>
  <c r="H23" i="53"/>
  <c r="E23" i="53"/>
  <c r="G23" i="53" s="1"/>
  <c r="D23" i="53"/>
  <c r="I22" i="53"/>
  <c r="H22" i="53"/>
  <c r="E22" i="53"/>
  <c r="D22" i="53"/>
  <c r="I21" i="53"/>
  <c r="H21" i="53"/>
  <c r="E21" i="53"/>
  <c r="G21" i="53" s="1"/>
  <c r="D21" i="53"/>
  <c r="I20" i="53"/>
  <c r="H20" i="53"/>
  <c r="E20" i="53"/>
  <c r="D20" i="53"/>
  <c r="I19" i="53"/>
  <c r="H19" i="53"/>
  <c r="E19" i="53"/>
  <c r="G19" i="53" s="1"/>
  <c r="D19" i="53"/>
  <c r="I18" i="53"/>
  <c r="H18" i="53"/>
  <c r="E18" i="53"/>
  <c r="D18" i="53"/>
  <c r="I17" i="53"/>
  <c r="H17" i="53"/>
  <c r="E17" i="53"/>
  <c r="G17" i="53" s="1"/>
  <c r="D17" i="53"/>
  <c r="I16" i="53"/>
  <c r="H16" i="53"/>
  <c r="E16" i="53"/>
  <c r="D16" i="53"/>
  <c r="I15" i="53"/>
  <c r="H15" i="53"/>
  <c r="E15" i="53"/>
  <c r="G15" i="53" s="1"/>
  <c r="D15" i="53"/>
  <c r="I14" i="53"/>
  <c r="H14" i="53"/>
  <c r="E14" i="53"/>
  <c r="D14" i="53"/>
  <c r="I13" i="53"/>
  <c r="H13" i="53"/>
  <c r="E13" i="53"/>
  <c r="G13" i="53" s="1"/>
  <c r="D13" i="53"/>
  <c r="I12" i="53"/>
  <c r="H12" i="53"/>
  <c r="E12" i="53"/>
  <c r="D12" i="53"/>
  <c r="I11" i="53"/>
  <c r="H11" i="53"/>
  <c r="E11" i="53"/>
  <c r="G11" i="53" s="1"/>
  <c r="D11" i="53"/>
  <c r="I10" i="53"/>
  <c r="H10" i="53"/>
  <c r="E10" i="53"/>
  <c r="D10" i="53"/>
  <c r="I9" i="53"/>
  <c r="H9" i="53"/>
  <c r="E9" i="53"/>
  <c r="G9" i="53" s="1"/>
  <c r="D9" i="53"/>
  <c r="I8" i="53"/>
  <c r="H8" i="53"/>
  <c r="E8" i="53"/>
  <c r="D8" i="53"/>
  <c r="I7" i="53"/>
  <c r="H7" i="53"/>
  <c r="E7" i="53"/>
  <c r="G7" i="53" s="1"/>
  <c r="D7" i="53"/>
  <c r="I6" i="53"/>
  <c r="H6" i="53"/>
  <c r="E6" i="53"/>
  <c r="D6" i="53"/>
  <c r="I5" i="53"/>
  <c r="H5" i="53"/>
  <c r="E5" i="53"/>
  <c r="G5" i="53" s="1"/>
  <c r="D5" i="53"/>
  <c r="I4" i="53"/>
  <c r="H4" i="53"/>
  <c r="E4" i="53"/>
  <c r="G4" i="53" s="1"/>
  <c r="D4" i="53"/>
  <c r="I3" i="53"/>
  <c r="K3" i="53" s="1"/>
  <c r="H3" i="53"/>
  <c r="E3" i="53"/>
  <c r="G3" i="53" s="1"/>
  <c r="D3" i="53"/>
  <c r="J32" i="53" l="1"/>
  <c r="J30" i="53"/>
  <c r="J14" i="53"/>
  <c r="J16" i="53"/>
  <c r="J8" i="53"/>
  <c r="J22" i="53"/>
  <c r="J24" i="53"/>
  <c r="J38" i="53"/>
  <c r="J40" i="53"/>
  <c r="J6" i="53"/>
  <c r="J10" i="53"/>
  <c r="J26" i="53"/>
  <c r="J34" i="53"/>
  <c r="J42" i="53"/>
  <c r="J4" i="53"/>
  <c r="J12" i="53"/>
  <c r="J20" i="53"/>
  <c r="J28" i="53"/>
  <c r="J36" i="53"/>
  <c r="J44" i="53"/>
  <c r="J18" i="53"/>
  <c r="F3" i="53"/>
  <c r="J3" i="53"/>
  <c r="F4" i="53"/>
  <c r="K4" i="53"/>
  <c r="F6" i="53"/>
  <c r="K6" i="53"/>
  <c r="F8" i="53"/>
  <c r="K8" i="53"/>
  <c r="F10" i="53"/>
  <c r="K10" i="53"/>
  <c r="F12" i="53"/>
  <c r="K12" i="53"/>
  <c r="F14" i="53"/>
  <c r="K14" i="53"/>
  <c r="F16" i="53"/>
  <c r="K16" i="53"/>
  <c r="F18" i="53"/>
  <c r="K18" i="53"/>
  <c r="F20" i="53"/>
  <c r="K20" i="53"/>
  <c r="F22" i="53"/>
  <c r="K22" i="53"/>
  <c r="F24" i="53"/>
  <c r="K24" i="53"/>
  <c r="F26" i="53"/>
  <c r="K26" i="53"/>
  <c r="F28" i="53"/>
  <c r="K28" i="53"/>
  <c r="F30" i="53"/>
  <c r="K30" i="53"/>
  <c r="F32" i="53"/>
  <c r="K32" i="53"/>
  <c r="F34" i="53"/>
  <c r="K34" i="53"/>
  <c r="F36" i="53"/>
  <c r="K36" i="53"/>
  <c r="F38" i="53"/>
  <c r="K38" i="53"/>
  <c r="F40" i="53"/>
  <c r="K40" i="53"/>
  <c r="F42" i="53"/>
  <c r="K42" i="53"/>
  <c r="F44" i="53"/>
  <c r="K44" i="53"/>
  <c r="F46" i="53"/>
  <c r="J5" i="53"/>
  <c r="G6" i="53"/>
  <c r="J7" i="53"/>
  <c r="G8" i="53"/>
  <c r="J9" i="53"/>
  <c r="G10" i="53"/>
  <c r="J11" i="53"/>
  <c r="G12" i="53"/>
  <c r="J13" i="53"/>
  <c r="G14" i="53"/>
  <c r="J15" i="53"/>
  <c r="G16" i="53"/>
  <c r="J17" i="53"/>
  <c r="G18" i="53"/>
  <c r="J19" i="53"/>
  <c r="G20" i="53"/>
  <c r="J21" i="53"/>
  <c r="G22" i="53"/>
  <c r="J23" i="53"/>
  <c r="G24" i="53"/>
  <c r="J25" i="53"/>
  <c r="G26" i="53"/>
  <c r="J27" i="53"/>
  <c r="G28" i="53"/>
  <c r="J29" i="53"/>
  <c r="G30" i="53"/>
  <c r="J31" i="53"/>
  <c r="G32" i="53"/>
  <c r="J33" i="53"/>
  <c r="G34" i="53"/>
  <c r="J35" i="53"/>
  <c r="G36" i="53"/>
  <c r="J37" i="53"/>
  <c r="G38" i="53"/>
  <c r="J39" i="53"/>
  <c r="G40" i="53"/>
  <c r="J41" i="53"/>
  <c r="G42" i="53"/>
  <c r="J43" i="53"/>
  <c r="G44" i="53"/>
  <c r="J45" i="53"/>
  <c r="G46" i="53"/>
  <c r="F5" i="53"/>
  <c r="K5" i="53"/>
  <c r="F7" i="53"/>
  <c r="K7" i="53"/>
  <c r="F9" i="53"/>
  <c r="K9" i="53"/>
  <c r="F11" i="53"/>
  <c r="K11" i="53"/>
  <c r="F13" i="53"/>
  <c r="K13" i="53"/>
  <c r="F15" i="53"/>
  <c r="K15" i="53"/>
  <c r="F17" i="53"/>
  <c r="K17" i="53"/>
  <c r="F19" i="53"/>
  <c r="K19" i="53"/>
  <c r="F21" i="53"/>
  <c r="K21" i="53"/>
  <c r="F23" i="53"/>
  <c r="K23" i="53"/>
  <c r="F25" i="53"/>
  <c r="K25" i="53"/>
  <c r="F27" i="53"/>
  <c r="K27" i="53"/>
  <c r="F29" i="53"/>
  <c r="K29" i="53"/>
  <c r="F31" i="53"/>
  <c r="K31" i="53"/>
  <c r="F33" i="53"/>
  <c r="K33" i="53"/>
  <c r="F35" i="53"/>
  <c r="K35" i="53"/>
  <c r="F37" i="53"/>
  <c r="K37" i="53"/>
  <c r="F39" i="53"/>
  <c r="K39" i="53"/>
  <c r="F41" i="53"/>
  <c r="K41" i="53"/>
  <c r="F43" i="53"/>
  <c r="K43" i="53"/>
  <c r="F45" i="53"/>
  <c r="K45" i="53"/>
  <c r="J46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<sst xmlns="http://schemas.openxmlformats.org/spreadsheetml/2006/main" count="472" uniqueCount="38">
  <si>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</si>
  <si>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</si>
  <si>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</si>
  <si>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</si>
  <si>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</si>
  <si>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</si>
  <si>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</si>
  <si>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</si>
  <si>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</si>
  <si>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</si>
  <si>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</si>
  <si>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</si>
  <si>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</si>
  <si>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</si>
  <si>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</si>
  <si>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</si>
  <si>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</si>
  <si>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</si>
  <si>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</si>
  <si>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% of Branded products which are British</t>
  </si>
  <si>
    <t>% of Own Label products which are British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</si>
  <si>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</si>
  <si>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</si>
  <si>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</si>
  <si>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</si>
  <si>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</si>
  <si>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</si>
  <si>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</si>
  <si>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</si>
  <si>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</si>
  <si>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</si>
  <si>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Co-Op</t>
  </si>
  <si>
    <t>Total Branded British Columns vs Total Branded Columns</t>
  </si>
  <si>
    <t>None</t>
  </si>
  <si>
    <t>Total Own Label British Columns vs Total Own Label Columns</t>
  </si>
  <si>
    <t>% Own Label</t>
  </si>
  <si>
    <t>% OL</t>
  </si>
  <si>
    <t>PORK: Looking at the % British, % Own Label Pork sold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</si>
</sst>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thin">
        <color rgb="FF575756"/>
      </left>
      <right/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 style="medium">
        <color rgb="FF575756"/>
      </right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166" fontId="17" fillId="0" borderId="20" xfId="2" applyNumberFormat="1" applyFont="1" applyBorder="1" applyAlignment="1">
      <alignment horizontal="center" vertical="center" wrapText="1"/>
    </xf>
    <xf numFmtId="166" fontId="17" fillId="0" borderId="18" xfId="2" applyNumberFormat="1" applyFont="1" applyBorder="1" applyAlignment="1">
      <alignment horizontal="center" vertical="center" wrapText="1"/>
    </xf>
    <xf numFmtId="166" fontId="17" fillId="0" borderId="17" xfId="2" applyNumberFormat="1" applyFont="1" applyBorder="1" applyAlignment="1">
      <alignment horizontal="center" vertical="center" wrapText="1"/>
    </xf>
    <xf numFmtId="0" fontId="18" fillId="0" borderId="21" xfId="2" applyFont="1" applyBorder="1"/>
    <xf numFmtId="9" fontId="15" fillId="0" borderId="21" xfId="2" applyNumberFormat="1" applyFont="1" applyBorder="1" applyAlignment="1">
      <alignment horizontal="center"/>
    </xf>
    <xf numFmtId="9" fontId="15" fillId="0" borderId="23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0" fontId="18" fillId="0" borderId="24" xfId="2" applyFont="1" applyBorder="1"/>
    <xf numFmtId="9" fontId="15" fillId="0" borderId="24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5" xfId="2" applyNumberFormat="1" applyFont="1" applyBorder="1" applyAlignment="1">
      <alignment horizontal="center"/>
    </xf>
    <xf numFmtId="0" fontId="18" fillId="0" borderId="26" xfId="2" applyFont="1" applyBorder="1"/>
    <xf numFmtId="9" fontId="15" fillId="0" borderId="26" xfId="2" applyNumberFormat="1" applyFont="1" applyBorder="1" applyAlignment="1">
      <alignment horizontal="center"/>
    </xf>
    <xf numFmtId="9" fontId="15" fillId="0" borderId="28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0" fontId="18" fillId="0" borderId="29" xfId="2" applyFont="1" applyBorder="1"/>
    <xf numFmtId="9" fontId="15" fillId="0" borderId="29" xfId="2" applyNumberFormat="1" applyFont="1" applyBorder="1" applyAlignment="1">
      <alignment horizontal="center"/>
    </xf>
    <xf numFmtId="9" fontId="15" fillId="0" borderId="31" xfId="2" applyNumberFormat="1" applyFont="1" applyBorder="1" applyAlignment="1">
      <alignment horizontal="center"/>
    </xf>
    <xf numFmtId="9" fontId="15" fillId="0" borderId="30" xfId="2" applyNumberFormat="1" applyFont="1" applyBorder="1" applyAlignment="1">
      <alignment horizontal="center"/>
    </xf>
    <xf numFmtId="0" fontId="18" fillId="0" borderId="32" xfId="2" applyFont="1" applyBorder="1"/>
    <xf numFmtId="9" fontId="15" fillId="0" borderId="32" xfId="2" applyNumberFormat="1" applyFont="1" applyBorder="1" applyAlignment="1">
      <alignment horizontal="center"/>
    </xf>
    <xf numFmtId="9" fontId="15" fillId="0" borderId="34" xfId="2" applyNumberFormat="1" applyFont="1" applyBorder="1" applyAlignment="1">
      <alignment horizontal="center"/>
    </xf>
    <xf numFmtId="9" fontId="15" fillId="0" borderId="33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8" fillId="3" borderId="36" xfId="0" applyFont="1" applyFill="1" applyBorder="1"/>
    <xf numFmtId="0" fontId="7" fillId="3" borderId="38" xfId="0" applyFont="1" applyFill="1" applyBorder="1"/>
    <xf numFmtId="0" fontId="8" fillId="3" borderId="37" xfId="0" applyFont="1" applyFill="1" applyBorder="1"/>
    <xf numFmtId="17" fontId="8" fillId="3" borderId="37" xfId="0" applyNumberFormat="1" applyFont="1" applyFill="1" applyBorder="1" applyAlignment="1">
      <alignment horizontal="center"/>
    </xf>
    <xf numFmtId="0" fontId="8" fillId="0" borderId="35" xfId="0" applyFont="1" applyBorder="1"/>
    <xf numFmtId="0" fontId="8" fillId="0" borderId="39" xfId="0" applyFont="1" applyBorder="1"/>
    <xf numFmtId="0" fontId="8" fillId="3" borderId="38" xfId="0" applyFont="1" applyFill="1" applyBorder="1"/>
    <xf numFmtId="0" fontId="7" fillId="3" borderId="37" xfId="0" applyFont="1" applyFill="1" applyBorder="1"/>
    <xf numFmtId="0" fontId="7" fillId="3" borderId="35" xfId="0" applyFont="1" applyFill="1" applyBorder="1"/>
    <xf numFmtId="17" fontId="8" fillId="4" borderId="8" xfId="0" applyNumberFormat="1" applyFont="1" applyFill="1" applyBorder="1" applyAlignment="1">
      <alignment horizontal="center"/>
    </xf>
    <xf numFmtId="9" fontId="8" fillId="0" borderId="36" xfId="1" applyFont="1" applyFill="1" applyBorder="1" applyAlignment="1">
      <alignment horizontal="center"/>
    </xf>
    <xf numFmtId="9" fontId="8" fillId="0" borderId="0" xfId="1" applyFont="1" applyFill="1" applyBorder="1" applyAlignment="1">
      <alignment horizontal="center"/>
    </xf>
    <xf numFmtId="9" fontId="8" fillId="4" borderId="0" xfId="1" applyFont="1" applyFill="1" applyBorder="1" applyAlignment="1">
      <alignment horizontal="center"/>
    </xf>
    <xf numFmtId="9" fontId="8" fillId="0" borderId="0" xfId="0" applyNumberFormat="1" applyFont="1" applyAlignment="1">
      <alignment horizontal="center"/>
    </xf>
    <xf numFmtId="9" fontId="8" fillId="3" borderId="37" xfId="1" applyFont="1" applyFill="1" applyBorder="1" applyAlignment="1">
      <alignment horizontal="center"/>
    </xf>
    <xf numFmtId="9" fontId="8" fillId="4" borderId="8" xfId="1" applyFont="1" applyFill="1" applyBorder="1" applyAlignment="1">
      <alignment horizontal="center"/>
    </xf>
    <xf numFmtId="0" fontId="7" fillId="3" borderId="39" xfId="0" applyFont="1" applyFill="1" applyBorder="1"/>
    <xf numFmtId="0" fontId="8" fillId="3" borderId="0" xfId="0" applyFont="1" applyFill="1"/>
    <xf numFmtId="0" fontId="7" fillId="3" borderId="36" xfId="0" applyFont="1" applyFill="1" applyBorder="1"/>
    <xf numFmtId="0" fontId="17" fillId="0" borderId="17" xfId="2" applyFont="1" applyBorder="1" applyAlignment="1">
      <alignment horizontal="left" vertical="center" wrapText="1"/>
    </xf>
    <xf numFmtId="0" fontId="15" fillId="0" borderId="23" xfId="2" applyFont="1" applyBorder="1"/>
    <xf numFmtId="0" fontId="15" fillId="0" borderId="28" xfId="2" applyFont="1" applyBorder="1"/>
    <xf numFmtId="0" fontId="15" fillId="0" borderId="31" xfId="2" applyFont="1" applyBorder="1"/>
    <xf numFmtId="0" fontId="15" fillId="0" borderId="34" xfId="2" applyFont="1" applyBorder="1"/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</cellXfs>
  <cellStyles count="3">
    <cellStyle name="Normal" xfId="0" builtinId="0"/>
    <cellStyle name="Normal 2" xfId="2" xr:uid="{1E45CD3F-A0C0-4B89-9BB4-04DB1FF3C821}"/>
    <cellStyle name="Percent" xfId="1" builtinId="5"/>
  </cellStyles>
  <dxfs count="3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0.87141444114737887</c:v>
                </c:pt>
                <c:pt idx="1">
                  <c:v>0.84555911748067136</c:v>
                </c:pt>
                <c:pt idx="2">
                  <c:v>0.84136033025358758</c:v>
                </c:pt>
                <c:pt idx="3">
                  <c:v>0.86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0.96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0.53125</c:v>
                </c:pt>
                <c:pt idx="1">
                  <c:v>0.62012987012987009</c:v>
                </c:pt>
                <c:pt idx="2">
                  <c:v>0.65548780487804881</c:v>
                </c:pt>
                <c:pt idx="3">
                  <c:v>0.2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0.98</c:v>
                </c:pt>
                <c:pt idx="4">
                  <c:v>0.94</c:v>
                </c:pt>
                <c:pt idx="5">
                  <c:v>0.95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0.8224852071005917</c:v>
                </c:pt>
                <c:pt idx="1">
                  <c:v>0.84257206208425717</c:v>
                </c:pt>
                <c:pt idx="2">
                  <c:v>0.84044943820224716</c:v>
                </c:pt>
                <c:pt idx="3">
                  <c:v>0.8</c:v>
                </c:pt>
                <c:pt idx="4">
                  <c:v>0.78</c:v>
                </c:pt>
                <c:pt idx="5">
                  <c:v>0.79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0.91</c:v>
                </c:pt>
                <c:pt idx="1">
                  <c:v>0.98</c:v>
                </c:pt>
                <c:pt idx="2">
                  <c:v>0.99</c:v>
                </c:pt>
                <c:pt idx="3">
                  <c:v>0.97</c:v>
                </c:pt>
                <c:pt idx="4">
                  <c:v>0.95</c:v>
                </c:pt>
                <c:pt idx="5">
                  <c:v>0.96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0.97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0.95</c:v>
                </c:pt>
                <c:pt idx="1">
                  <c:v>0.98</c:v>
                </c:pt>
                <c:pt idx="2">
                  <c:v>0.96</c:v>
                </c:pt>
                <c:pt idx="3">
                  <c:v>0.93</c:v>
                </c:pt>
                <c:pt idx="4">
                  <c:v>0.93</c:v>
                </c:pt>
                <c:pt idx="5">
                  <c:v>0.91</c:v>
                </c:pt>
                <c:pt idx="6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0.6597353497164461</c:v>
                </c:pt>
                <c:pt idx="1">
                  <c:v>0.57708161582852435</c:v>
                </c:pt>
                <c:pt idx="2">
                  <c:v>0.56587677725118479</c:v>
                </c:pt>
                <c:pt idx="3">
                  <c:v>0.66</c:v>
                </c:pt>
                <c:pt idx="4">
                  <c:v>0.72</c:v>
                </c:pt>
                <c:pt idx="5">
                  <c:v>0.71</c:v>
                </c:pt>
                <c:pt idx="6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0.99</c:v>
                </c:pt>
                <c:pt idx="1">
                  <c:v>0.89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0.4342688330871492</c:v>
                </c:pt>
                <c:pt idx="1">
                  <c:v>0.49863263445761169</c:v>
                </c:pt>
                <c:pt idx="2">
                  <c:v>0.37732160312805474</c:v>
                </c:pt>
                <c:pt idx="3">
                  <c:v>0.25</c:v>
                </c:pt>
                <c:pt idx="4">
                  <c:v>0.24</c:v>
                </c:pt>
                <c:pt idx="5">
                  <c:v>0.3</c:v>
                </c:pt>
                <c:pt idx="6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/>
              <a:t> that are Own Label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0.98</c:v>
                </c:pt>
                <c:pt idx="1">
                  <c:v>0.97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0.86333333333333329</c:v>
                </c:pt>
                <c:pt idx="1">
                  <c:v>0.87031150667514301</c:v>
                </c:pt>
                <c:pt idx="2">
                  <c:v>0.88189533239038187</c:v>
                </c:pt>
                <c:pt idx="3">
                  <c:v>0.69</c:v>
                </c:pt>
                <c:pt idx="4">
                  <c:v>0.75</c:v>
                </c:pt>
                <c:pt idx="5">
                  <c:v>0.75</c:v>
                </c:pt>
                <c:pt idx="6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0.29032258064516131</c:v>
                </c:pt>
                <c:pt idx="1">
                  <c:v>0.25501618122977349</c:v>
                </c:pt>
                <c:pt idx="2">
                  <c:v>0.33077377436503247</c:v>
                </c:pt>
                <c:pt idx="3">
                  <c:v>0.41</c:v>
                </c:pt>
                <c:pt idx="4">
                  <c:v>0.44</c:v>
                </c:pt>
                <c:pt idx="5">
                  <c:v>0.42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0.99</c:v>
                </c:pt>
                <c:pt idx="3">
                  <c:v>0.99</c:v>
                </c:pt>
                <c:pt idx="4">
                  <c:v>0.96</c:v>
                </c:pt>
                <c:pt idx="5">
                  <c:v>0.97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0.95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0.96</c:v>
                </c:pt>
                <c:pt idx="5">
                  <c:v>0.97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0.71</c:v>
                </c:pt>
                <c:pt idx="1">
                  <c:v>0.73</c:v>
                </c:pt>
                <c:pt idx="2">
                  <c:v>0.77</c:v>
                </c:pt>
                <c:pt idx="3">
                  <c:v>0.68</c:v>
                </c:pt>
                <c:pt idx="4">
                  <c:v>0.66</c:v>
                </c:pt>
                <c:pt idx="5">
                  <c:v>0.71</c:v>
                </c:pt>
                <c:pt idx="6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0.95</c:v>
                </c:pt>
                <c:pt idx="1">
                  <c:v>1</c:v>
                </c:pt>
                <c:pt idx="2">
                  <c:v>1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0.92181069958847739</c:v>
                </c:pt>
                <c:pt idx="1">
                  <c:v>0.9151943462897526</c:v>
                </c:pt>
                <c:pt idx="2">
                  <c:v>0.91449814126394047</c:v>
                </c:pt>
                <c:pt idx="3">
                  <c:v>0.69</c:v>
                </c:pt>
                <c:pt idx="4">
                  <c:v>0.71</c:v>
                </c:pt>
                <c:pt idx="5">
                  <c:v>0.7</c:v>
                </c:pt>
                <c:pt idx="6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0.97083333333333333</c:v>
                </c:pt>
                <c:pt idx="1">
                  <c:v>0.99559471365638763</c:v>
                </c:pt>
                <c:pt idx="2">
                  <c:v>0.99598393574297184</c:v>
                </c:pt>
                <c:pt idx="3">
                  <c:v>0.96</c:v>
                </c:pt>
                <c:pt idx="4">
                  <c:v>0.96</c:v>
                </c:pt>
                <c:pt idx="5">
                  <c:v>0.94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0.63256244218316371</c:v>
                </c:pt>
                <c:pt idx="1">
                  <c:v>0.60323279453424428</c:v>
                </c:pt>
                <c:pt idx="2">
                  <c:v>0.61211710949399223</c:v>
                </c:pt>
                <c:pt idx="3">
                  <c:v>0.55000000000000004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0.94</c:v>
                </c:pt>
                <c:pt idx="1">
                  <c:v>0.93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0.92</c:v>
                </c:pt>
                <c:pt idx="6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0.94</c:v>
                </c:pt>
                <c:pt idx="1">
                  <c:v>0.98</c:v>
                </c:pt>
                <c:pt idx="2">
                  <c:v>0.98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0.67</c:v>
                </c:pt>
                <c:pt idx="1">
                  <c:v>0.63</c:v>
                </c:pt>
                <c:pt idx="2">
                  <c:v>0.68</c:v>
                </c:pt>
                <c:pt idx="3">
                  <c:v>0.63</c:v>
                </c:pt>
                <c:pt idx="4">
                  <c:v>0.62</c:v>
                </c:pt>
                <c:pt idx="5">
                  <c:v>0.62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0.27272727272727271</c:v>
                </c:pt>
                <c:pt idx="1">
                  <c:v>0.44067796610169491</c:v>
                </c:pt>
                <c:pt idx="2">
                  <c:v>0.13793103448275862</c:v>
                </c:pt>
                <c:pt idx="3">
                  <c:v>0.05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0.98</c:v>
                </c:pt>
                <c:pt idx="1">
                  <c:v>0.92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0.11794871794871795</c:v>
                </c:pt>
                <c:pt idx="1">
                  <c:v>6.4516129032258063E-2</c:v>
                </c:pt>
                <c:pt idx="2">
                  <c:v>9.1428571428571428E-2</c:v>
                </c:pt>
                <c:pt idx="3">
                  <c:v>0.14000000000000001</c:v>
                </c:pt>
                <c:pt idx="4">
                  <c:v>0.1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0.67375886524822692</c:v>
                </c:pt>
                <c:pt idx="1">
                  <c:v>0.6328125</c:v>
                </c:pt>
                <c:pt idx="2">
                  <c:v>0.64179104477611937</c:v>
                </c:pt>
                <c:pt idx="3">
                  <c:v>0.4</c:v>
                </c:pt>
                <c:pt idx="4">
                  <c:v>0.35</c:v>
                </c:pt>
                <c:pt idx="5">
                  <c:v>0.42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0.22374429223744291</c:v>
                </c:pt>
                <c:pt idx="1">
                  <c:v>0.20304568527918782</c:v>
                </c:pt>
                <c:pt idx="2">
                  <c:v>0.14655172413793102</c:v>
                </c:pt>
                <c:pt idx="3">
                  <c:v>0.23</c:v>
                </c:pt>
                <c:pt idx="4">
                  <c:v>0.2</c:v>
                </c:pt>
                <c:pt idx="5">
                  <c:v>0.18</c:v>
                </c:pt>
                <c:pt idx="6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0.89</c:v>
                </c:pt>
                <c:pt idx="1">
                  <c:v>0.89</c:v>
                </c:pt>
                <c:pt idx="2">
                  <c:v>0.88</c:v>
                </c:pt>
                <c:pt idx="3">
                  <c:v>0.93</c:v>
                </c:pt>
                <c:pt idx="4">
                  <c:v>0.96</c:v>
                </c:pt>
                <c:pt idx="5">
                  <c:v>0.97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0.91</c:v>
                </c:pt>
                <c:pt idx="1">
                  <c:v>0.77</c:v>
                </c:pt>
                <c:pt idx="2">
                  <c:v>0.99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0.87434094903339188</c:v>
                </c:pt>
                <c:pt idx="1">
                  <c:v>0.88446565364812257</c:v>
                </c:pt>
                <c:pt idx="2">
                  <c:v>0.88864025273134128</c:v>
                </c:pt>
                <c:pt idx="3">
                  <c:v>0.76</c:v>
                </c:pt>
                <c:pt idx="4">
                  <c:v>0.79</c:v>
                </c:pt>
                <c:pt idx="5">
                  <c:v>0.78</c:v>
                </c:pt>
                <c:pt idx="6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0.56000000000000005</c:v>
                </c:pt>
                <c:pt idx="1">
                  <c:v>0.47</c:v>
                </c:pt>
                <c:pt idx="2">
                  <c:v>0.49</c:v>
                </c:pt>
                <c:pt idx="3">
                  <c:v>0.45</c:v>
                </c:pt>
                <c:pt idx="4">
                  <c:v>0.41</c:v>
                </c:pt>
                <c:pt idx="5">
                  <c:v>0.42</c:v>
                </c:pt>
                <c:pt idx="6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0.98095238095238091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0.42181818181818181</c:v>
                </c:pt>
                <c:pt idx="1">
                  <c:v>0.42570281124497994</c:v>
                </c:pt>
                <c:pt idx="2">
                  <c:v>0.43037974683544306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0.83728813559322035</c:v>
                </c:pt>
                <c:pt idx="1">
                  <c:v>0.86496350364963503</c:v>
                </c:pt>
                <c:pt idx="2">
                  <c:v>0.89597315436241609</c:v>
                </c:pt>
                <c:pt idx="3">
                  <c:v>0.92</c:v>
                </c:pt>
                <c:pt idx="4">
                  <c:v>0.89</c:v>
                </c:pt>
                <c:pt idx="5">
                  <c:v>0.91</c:v>
                </c:pt>
                <c:pt idx="6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0.47103274559193953</c:v>
                </c:pt>
                <c:pt idx="1">
                  <c:v>0.51168831168831164</c:v>
                </c:pt>
                <c:pt idx="2">
                  <c:v>0.35545023696682465</c:v>
                </c:pt>
                <c:pt idx="3">
                  <c:v>0.39</c:v>
                </c:pt>
                <c:pt idx="4">
                  <c:v>0.37</c:v>
                </c:pt>
                <c:pt idx="5">
                  <c:v>0.37</c:v>
                </c:pt>
                <c:pt idx="6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0.96</c:v>
                </c:pt>
                <c:pt idx="1">
                  <c:v>0.98</c:v>
                </c:pt>
                <c:pt idx="2">
                  <c:v>0.95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0.99</c:v>
                </c:pt>
                <c:pt idx="1">
                  <c:v>0.98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0.81</c:v>
                </c:pt>
                <c:pt idx="1">
                  <c:v>0.88</c:v>
                </c:pt>
                <c:pt idx="2">
                  <c:v>0.87</c:v>
                </c:pt>
                <c:pt idx="3">
                  <c:v>0.93</c:v>
                </c:pt>
                <c:pt idx="4">
                  <c:v>0.93</c:v>
                </c:pt>
                <c:pt idx="5">
                  <c:v>0.92</c:v>
                </c:pt>
                <c:pt idx="6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0.99605263157894741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0.7308740978348035</c:v>
                </c:pt>
                <c:pt idx="1">
                  <c:v>0.6523031203566122</c:v>
                </c:pt>
                <c:pt idx="2">
                  <c:v>0.64222990952634385</c:v>
                </c:pt>
                <c:pt idx="3">
                  <c:v>0.67</c:v>
                </c:pt>
                <c:pt idx="4">
                  <c:v>0.65</c:v>
                </c:pt>
                <c:pt idx="5">
                  <c:v>0.64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0.99</c:v>
                </c:pt>
                <c:pt idx="1">
                  <c:v>1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0.56771397616468045</c:v>
                </c:pt>
                <c:pt idx="1">
                  <c:v>0.51346153846153841</c:v>
                </c:pt>
                <c:pt idx="2">
                  <c:v>0.51072961373390557</c:v>
                </c:pt>
                <c:pt idx="3">
                  <c:v>0.51</c:v>
                </c:pt>
                <c:pt idx="4">
                  <c:v>0.49</c:v>
                </c:pt>
                <c:pt idx="5">
                  <c:v>0.56000000000000005</c:v>
                </c:pt>
                <c:pt idx="6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0.82444228903976724</c:v>
                </c:pt>
                <c:pt idx="1">
                  <c:v>0.84585741811175341</c:v>
                </c:pt>
                <c:pt idx="2">
                  <c:v>0.82468168462291869</c:v>
                </c:pt>
                <c:pt idx="3">
                  <c:v>0.77</c:v>
                </c:pt>
                <c:pt idx="4">
                  <c:v>0.78</c:v>
                </c:pt>
                <c:pt idx="5">
                  <c:v>0.76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0.61148648648648651</c:v>
                </c:pt>
                <c:pt idx="1">
                  <c:v>0.61581291759465484</c:v>
                </c:pt>
                <c:pt idx="2">
                  <c:v>0.59518599562363239</c:v>
                </c:pt>
                <c:pt idx="3">
                  <c:v>0.44</c:v>
                </c:pt>
                <c:pt idx="4">
                  <c:v>0.34</c:v>
                </c:pt>
                <c:pt idx="5">
                  <c:v>0.34</c:v>
                </c:pt>
                <c:pt idx="6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1</c:v>
                </c:pt>
                <c:pt idx="1">
                  <c:v>0.98</c:v>
                </c:pt>
                <c:pt idx="2">
                  <c:v>1</c:v>
                </c:pt>
                <c:pt idx="3">
                  <c:v>0.99</c:v>
                </c:pt>
                <c:pt idx="4">
                  <c:v>0.97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0.93</c:v>
                </c:pt>
                <c:pt idx="1">
                  <c:v>0.93</c:v>
                </c:pt>
                <c:pt idx="2">
                  <c:v>0.95</c:v>
                </c:pt>
                <c:pt idx="3">
                  <c:v>0.94</c:v>
                </c:pt>
                <c:pt idx="4">
                  <c:v>0.89</c:v>
                </c:pt>
                <c:pt idx="5">
                  <c:v>0.94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0.7</c:v>
                </c:pt>
                <c:pt idx="1">
                  <c:v>0.74</c:v>
                </c:pt>
                <c:pt idx="2">
                  <c:v>0.69</c:v>
                </c:pt>
                <c:pt idx="3">
                  <c:v>0.68</c:v>
                </c:pt>
                <c:pt idx="4">
                  <c:v>0.63</c:v>
                </c:pt>
                <c:pt idx="5">
                  <c:v>0.67</c:v>
                </c:pt>
                <c:pt idx="6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0.95</c:v>
                </c:pt>
                <c:pt idx="1">
                  <c:v>0.96</c:v>
                </c:pt>
                <c:pt idx="2">
                  <c:v>0.97</c:v>
                </c:pt>
                <c:pt idx="3">
                  <c:v>0.97</c:v>
                </c:pt>
                <c:pt idx="4">
                  <c:v>0.95</c:v>
                </c:pt>
                <c:pt idx="5">
                  <c:v>0.97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1</c:v>
                </c:pt>
                <c:pt idx="1">
                  <c:v>0.99503722084367241</c:v>
                </c:pt>
                <c:pt idx="2">
                  <c:v>1</c:v>
                </c:pt>
                <c:pt idx="3">
                  <c:v>0.99</c:v>
                </c:pt>
                <c:pt idx="4">
                  <c:v>0.98</c:v>
                </c:pt>
                <c:pt idx="5">
                  <c:v>0.99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0.98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0.99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0.98</c:v>
                </c:pt>
                <c:pt idx="1">
                  <c:v>1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0.78714859437751006</c:v>
                </c:pt>
                <c:pt idx="1">
                  <c:v>0.69090909090909092</c:v>
                </c:pt>
                <c:pt idx="2">
                  <c:v>0.8269767441860465</c:v>
                </c:pt>
                <c:pt idx="3">
                  <c:v>0.86</c:v>
                </c:pt>
                <c:pt idx="4">
                  <c:v>0.86</c:v>
                </c:pt>
                <c:pt idx="5">
                  <c:v>0.83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0.86528189910979225</c:v>
                </c:pt>
                <c:pt idx="1">
                  <c:v>0.87540558079169373</c:v>
                </c:pt>
                <c:pt idx="2">
                  <c:v>0.90143737166324434</c:v>
                </c:pt>
                <c:pt idx="3">
                  <c:v>0.72</c:v>
                </c:pt>
                <c:pt idx="4">
                  <c:v>0.79</c:v>
                </c:pt>
                <c:pt idx="5">
                  <c:v>0.76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0.90179910044977507</c:v>
                </c:pt>
                <c:pt idx="1">
                  <c:v>0.90577716643741402</c:v>
                </c:pt>
                <c:pt idx="2">
                  <c:v>0.871616932685635</c:v>
                </c:pt>
                <c:pt idx="3">
                  <c:v>0.92</c:v>
                </c:pt>
                <c:pt idx="4">
                  <c:v>0.92</c:v>
                </c:pt>
                <c:pt idx="5">
                  <c:v>0.89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0.88</c:v>
                </c:pt>
                <c:pt idx="1">
                  <c:v>0.9</c:v>
                </c:pt>
                <c:pt idx="2">
                  <c:v>0.92</c:v>
                </c:pt>
                <c:pt idx="3">
                  <c:v>0.9</c:v>
                </c:pt>
                <c:pt idx="4">
                  <c:v>0.87</c:v>
                </c:pt>
                <c:pt idx="5">
                  <c:v>0.91</c:v>
                </c:pt>
                <c:pt idx="6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0.96</c:v>
                </c:pt>
                <c:pt idx="1">
                  <c:v>0.96</c:v>
                </c:pt>
                <c:pt idx="2">
                  <c:v>0.97</c:v>
                </c:pt>
                <c:pt idx="3">
                  <c:v>0.97</c:v>
                </c:pt>
                <c:pt idx="4">
                  <c:v>0.95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0.82</c:v>
                </c:pt>
                <c:pt idx="1">
                  <c:v>0.83</c:v>
                </c:pt>
                <c:pt idx="2">
                  <c:v>0.85</c:v>
                </c:pt>
                <c:pt idx="3">
                  <c:v>0.8</c:v>
                </c:pt>
                <c:pt idx="4">
                  <c:v>0.73</c:v>
                </c:pt>
                <c:pt idx="5">
                  <c:v>0.78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0.71</c:v>
                </c:pt>
                <c:pt idx="1">
                  <c:v>0.67</c:v>
                </c:pt>
                <c:pt idx="2">
                  <c:v>0.7</c:v>
                </c:pt>
                <c:pt idx="3">
                  <c:v>0.66</c:v>
                </c:pt>
                <c:pt idx="4">
                  <c:v>0.57999999999999996</c:v>
                </c:pt>
                <c:pt idx="5">
                  <c:v>0.66</c:v>
                </c:pt>
                <c:pt idx="6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0.76806083650190116</c:v>
                </c:pt>
                <c:pt idx="1">
                  <c:v>0.75115633672525439</c:v>
                </c:pt>
                <c:pt idx="2">
                  <c:v>0.73358348968105069</c:v>
                </c:pt>
                <c:pt idx="3">
                  <c:v>0.77</c:v>
                </c:pt>
                <c:pt idx="4">
                  <c:v>0.78</c:v>
                </c:pt>
                <c:pt idx="5">
                  <c:v>0.77</c:v>
                </c:pt>
                <c:pt idx="6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0.99</c:v>
                </c:pt>
                <c:pt idx="1">
                  <c:v>1</c:v>
                </c:pt>
                <c:pt idx="2">
                  <c:v>0.99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0.52097560975609758</c:v>
                </c:pt>
                <c:pt idx="1">
                  <c:v>0.47034764826175868</c:v>
                </c:pt>
                <c:pt idx="2">
                  <c:v>0.4758293838862559</c:v>
                </c:pt>
                <c:pt idx="3">
                  <c:v>0.42</c:v>
                </c:pt>
                <c:pt idx="4">
                  <c:v>0.38</c:v>
                </c:pt>
                <c:pt idx="5">
                  <c:v>0.38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0.86218122626153015</c:v>
                </c:pt>
                <c:pt idx="1">
                  <c:v>0.88062940857297889</c:v>
                </c:pt>
                <c:pt idx="2">
                  <c:v>0.87527964205816555</c:v>
                </c:pt>
                <c:pt idx="3">
                  <c:v>0.74</c:v>
                </c:pt>
                <c:pt idx="4">
                  <c:v>0.75</c:v>
                </c:pt>
                <c:pt idx="5">
                  <c:v>0.73</c:v>
                </c:pt>
                <c:pt idx="6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0.69186524239934266</c:v>
                </c:pt>
                <c:pt idx="1">
                  <c:v>0.65110941086457541</c:v>
                </c:pt>
                <c:pt idx="2">
                  <c:v>0.670864819479429</c:v>
                </c:pt>
                <c:pt idx="3">
                  <c:v>0.66</c:v>
                </c:pt>
                <c:pt idx="4">
                  <c:v>0.67</c:v>
                </c:pt>
                <c:pt idx="5">
                  <c:v>0.64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0.96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  <c:pt idx="4">
                  <c:v>0.92</c:v>
                </c:pt>
                <c:pt idx="5">
                  <c:v>0.95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0.81</c:v>
                </c:pt>
                <c:pt idx="1">
                  <c:v>0.86</c:v>
                </c:pt>
                <c:pt idx="2">
                  <c:v>0.86</c:v>
                </c:pt>
                <c:pt idx="3">
                  <c:v>0.88</c:v>
                </c:pt>
                <c:pt idx="4">
                  <c:v>0.84</c:v>
                </c:pt>
                <c:pt idx="5">
                  <c:v>0.89</c:v>
                </c:pt>
                <c:pt idx="6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0.73</c:v>
                </c:pt>
                <c:pt idx="1">
                  <c:v>0.74</c:v>
                </c:pt>
                <c:pt idx="2">
                  <c:v>0.74</c:v>
                </c:pt>
                <c:pt idx="3">
                  <c:v>0.7</c:v>
                </c:pt>
                <c:pt idx="4">
                  <c:v>0.66</c:v>
                </c:pt>
                <c:pt idx="5">
                  <c:v>0.7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0.68</c:v>
                </c:pt>
                <c:pt idx="3">
                  <c:v>0.66</c:v>
                </c:pt>
                <c:pt idx="4">
                  <c:v>0.55000000000000004</c:v>
                </c:pt>
                <c:pt idx="5">
                  <c:v>0.63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0.9888392857142857</c:v>
                </c:pt>
                <c:pt idx="1">
                  <c:v>0.99496221662468509</c:v>
                </c:pt>
                <c:pt idx="2">
                  <c:v>0.9927710843373494</c:v>
                </c:pt>
                <c:pt idx="3">
                  <c:v>0.97</c:v>
                </c:pt>
                <c:pt idx="4">
                  <c:v>0.94</c:v>
                </c:pt>
                <c:pt idx="5">
                  <c:v>0.94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0.99</c:v>
                </c:pt>
                <c:pt idx="3">
                  <c:v>0.98</c:v>
                </c:pt>
                <c:pt idx="4">
                  <c:v>0.93</c:v>
                </c:pt>
                <c:pt idx="5">
                  <c:v>0.94</c:v>
                </c:pt>
                <c:pt idx="6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0.97894736842105268</c:v>
                </c:pt>
                <c:pt idx="1">
                  <c:v>0.98134328358208955</c:v>
                </c:pt>
                <c:pt idx="2">
                  <c:v>0.95509499136442144</c:v>
                </c:pt>
                <c:pt idx="3">
                  <c:v>0.93</c:v>
                </c:pt>
                <c:pt idx="4">
                  <c:v>0.95</c:v>
                </c:pt>
                <c:pt idx="5">
                  <c:v>0.94</c:v>
                </c:pt>
                <c:pt idx="6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0.98589065255731922</c:v>
                </c:pt>
                <c:pt idx="1">
                  <c:v>0.9734660033167496</c:v>
                </c:pt>
                <c:pt idx="2">
                  <c:v>0.95957820738137078</c:v>
                </c:pt>
                <c:pt idx="3">
                  <c:v>0.95</c:v>
                </c:pt>
                <c:pt idx="4">
                  <c:v>0.95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0.96887966804979253</c:v>
                </c:pt>
                <c:pt idx="1">
                  <c:v>0.92753623188405798</c:v>
                </c:pt>
                <c:pt idx="2">
                  <c:v>0.9174107142857143</c:v>
                </c:pt>
                <c:pt idx="3">
                  <c:v>0.96</c:v>
                </c:pt>
                <c:pt idx="4">
                  <c:v>0.94</c:v>
                </c:pt>
                <c:pt idx="5">
                  <c:v>0.94</c:v>
                </c:pt>
                <c:pt idx="6">
                  <c:v>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0.88</c:v>
                </c:pt>
                <c:pt idx="1">
                  <c:v>0.88</c:v>
                </c:pt>
                <c:pt idx="2">
                  <c:v>0.87</c:v>
                </c:pt>
                <c:pt idx="3">
                  <c:v>0.88</c:v>
                </c:pt>
                <c:pt idx="4">
                  <c:v>0.89</c:v>
                </c:pt>
                <c:pt idx="5">
                  <c:v>0.91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0.86</c:v>
                </c:pt>
                <c:pt idx="1">
                  <c:v>0.83</c:v>
                </c:pt>
                <c:pt idx="2">
                  <c:v>0.87</c:v>
                </c:pt>
                <c:pt idx="3">
                  <c:v>0.83</c:v>
                </c:pt>
                <c:pt idx="4">
                  <c:v>0.81</c:v>
                </c:pt>
                <c:pt idx="5">
                  <c:v>0.83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that are Own Label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0.86</c:v>
                </c:pt>
                <c:pt idx="1">
                  <c:v>0.87</c:v>
                </c:pt>
                <c:pt idx="2">
                  <c:v>0.78</c:v>
                </c:pt>
                <c:pt idx="3">
                  <c:v>0.79</c:v>
                </c:pt>
                <c:pt idx="4">
                  <c:v>0.75</c:v>
                </c:pt>
                <c:pt idx="5">
                  <c:v>0.83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44805</c:v>
                </c:pt>
                <c:pt idx="1">
                  <c:v>44866</c:v>
                </c:pt>
                <c:pt idx="2">
                  <c:v>44927</c:v>
                </c:pt>
                <c:pt idx="3">
                  <c:v>44986</c:v>
                </c:pt>
                <c:pt idx="4">
                  <c:v>45047</c:v>
                </c:pt>
                <c:pt idx="5">
                  <c:v>45108</c:v>
                </c:pt>
                <c:pt idx="6">
                  <c:v>45170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2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Relationship Id="rId9" Type="http://schemas.openxmlformats.org/officeDocument/2006/relationships/image" Target="../media/image8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9.xml"/><Relationship Id="rId7" Type="http://schemas.openxmlformats.org/officeDocument/2006/relationships/chart" Target="../charts/chart62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1.xml"/><Relationship Id="rId5" Type="http://schemas.openxmlformats.org/officeDocument/2006/relationships/image" Target="../media/image9.png"/><Relationship Id="rId4" Type="http://schemas.openxmlformats.org/officeDocument/2006/relationships/chart" Target="../charts/chart60.xml"/><Relationship Id="rId9" Type="http://schemas.openxmlformats.org/officeDocument/2006/relationships/chart" Target="../charts/chart6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6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7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79672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119429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64549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868752</xdr:colOff>
      <xdr:row>32</xdr:row>
      <xdr:rowOff>141410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865935</xdr:colOff>
      <xdr:row>36</xdr:row>
      <xdr:rowOff>126756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811320</xdr:colOff>
      <xdr:row>17</xdr:row>
      <xdr:rowOff>180824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866774</xdr:colOff>
      <xdr:row>40</xdr:row>
      <xdr:rowOff>105195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831541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809223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600075</xdr:colOff>
      <xdr:row>0</xdr:row>
      <xdr:rowOff>61913</xdr:rowOff>
    </xdr:from>
    <xdr:to>
      <xdr:col>6</xdr:col>
      <xdr:colOff>570955</xdr:colOff>
      <xdr:row>2</xdr:row>
      <xdr:rowOff>52388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636169" y="61913"/>
          <a:ext cx="578099" cy="681038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57150</xdr:colOff>
      <xdr:row>0</xdr:row>
      <xdr:rowOff>114300</xdr:rowOff>
    </xdr:from>
    <xdr:to>
      <xdr:col>5</xdr:col>
      <xdr:colOff>581026</xdr:colOff>
      <xdr:row>1</xdr:row>
      <xdr:rowOff>156505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14300"/>
          <a:ext cx="523876" cy="327955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538163</xdr:colOff>
      <xdr:row>0</xdr:row>
      <xdr:rowOff>68262</xdr:rowOff>
    </xdr:from>
    <xdr:to>
      <xdr:col>8</xdr:col>
      <xdr:colOff>102393</xdr:colOff>
      <xdr:row>1</xdr:row>
      <xdr:rowOff>185686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257" y="68262"/>
          <a:ext cx="1385886" cy="403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516732</xdr:colOff>
      <xdr:row>0</xdr:row>
      <xdr:rowOff>57150</xdr:rowOff>
    </xdr:from>
    <xdr:to>
      <xdr:col>6</xdr:col>
      <xdr:colOff>545307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52826" y="57150"/>
          <a:ext cx="635794" cy="669141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500062</xdr:colOff>
      <xdr:row>0</xdr:row>
      <xdr:rowOff>35718</xdr:rowOff>
    </xdr:from>
    <xdr:to>
      <xdr:col>8</xdr:col>
      <xdr:colOff>26193</xdr:colOff>
      <xdr:row>1</xdr:row>
      <xdr:rowOff>130969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536156" y="35718"/>
          <a:ext cx="1347787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583635</xdr:colOff>
      <xdr:row>0</xdr:row>
      <xdr:rowOff>61912</xdr:rowOff>
    </xdr:from>
    <xdr:to>
      <xdr:col>6</xdr:col>
      <xdr:colOff>602686</xdr:colOff>
      <xdr:row>1</xdr:row>
      <xdr:rowOff>392112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729" y="61912"/>
          <a:ext cx="62627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522652</xdr:colOff>
      <xdr:row>0</xdr:row>
      <xdr:rowOff>46184</xdr:rowOff>
    </xdr:from>
    <xdr:to>
      <xdr:col>7</xdr:col>
      <xdr:colOff>373288</xdr:colOff>
      <xdr:row>1</xdr:row>
      <xdr:rowOff>321468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58746" y="46184"/>
          <a:ext cx="1065073" cy="561034"/>
        </a:xfrm>
        <a:prstGeom prst="rect">
          <a:avLst/>
        </a:prstGeom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578643</xdr:colOff>
      <xdr:row>0</xdr:row>
      <xdr:rowOff>35719</xdr:rowOff>
    </xdr:from>
    <xdr:to>
      <xdr:col>7</xdr:col>
      <xdr:colOff>419608</xdr:colOff>
      <xdr:row>1</xdr:row>
      <xdr:rowOff>388144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14737" y="35719"/>
          <a:ext cx="1055402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</xdr:col>
      <xdr:colOff>4763</xdr:colOff>
      <xdr:row>0</xdr:row>
      <xdr:rowOff>97632</xdr:rowOff>
    </xdr:from>
    <xdr:to>
      <xdr:col>8</xdr:col>
      <xdr:colOff>338138</xdr:colOff>
      <xdr:row>1</xdr:row>
      <xdr:rowOff>262129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97632"/>
          <a:ext cx="1547812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495300</xdr:colOff>
      <xdr:row>0</xdr:row>
      <xdr:rowOff>52387</xdr:rowOff>
    </xdr:from>
    <xdr:to>
      <xdr:col>8</xdr:col>
      <xdr:colOff>96044</xdr:colOff>
      <xdr:row>1</xdr:row>
      <xdr:rowOff>164915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394" y="52387"/>
          <a:ext cx="1422400" cy="398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483394</xdr:colOff>
      <xdr:row>0</xdr:row>
      <xdr:rowOff>111919</xdr:rowOff>
    </xdr:from>
    <xdr:to>
      <xdr:col>8</xdr:col>
      <xdr:colOff>493171</xdr:colOff>
      <xdr:row>1</xdr:row>
      <xdr:rowOff>235744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19488" y="111919"/>
          <a:ext cx="1831433" cy="409575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7F20-A58C-4FFE-B02D-D3965A3FB5BF}">
  <sheetPr>
    <pageSetUpPr fitToPage="1"/>
  </sheetPr>
  <dimension ref="A1:BZ31"/>
  <sheetViews>
    <sheetView showGridLines="0" zoomScale="80" zoomScaleNormal="80" workbookViewId="0">
      <pane xSplit="1" topLeftCell="B1" activePane="topRight" state="frozen"/>
      <selection activeCell="C3" sqref="C3"/>
      <selection pane="topRight" activeCell="A4" sqref="A4"/>
    </sheetView>
  </sheetViews>
  <sheetFormatPr defaultColWidth="9.1796875" defaultRowHeight="14.5" x14ac:dyDescent="0.35"/>
  <cols>
    <col min="1" max="1" width="12.26953125" style="15" customWidth="1"/>
    <col min="2" max="2" width="10.81640625" style="15" customWidth="1"/>
    <col min="3" max="3" width="18.54296875" style="15" bestFit="1" customWidth="1"/>
    <col min="4" max="9" width="10.81640625" style="15" customWidth="1"/>
    <col min="10" max="20" width="10" style="15" customWidth="1"/>
    <col min="21" max="56" width="9.1796875" style="15"/>
    <col min="57" max="58" width="10" style="15" bestFit="1" customWidth="1"/>
    <col min="59" max="75" width="9.1796875" style="15"/>
    <col min="76" max="77" width="10" style="15" bestFit="1" customWidth="1"/>
    <col min="78" max="16384" width="9.1796875" style="15"/>
  </cols>
  <sheetData>
    <row r="1" spans="1:77" ht="18" customHeight="1" x14ac:dyDescent="0.35"/>
    <row r="2" spans="1:77" x14ac:dyDescent="0.35">
      <c r="A2" s="78"/>
      <c r="B2" s="84"/>
      <c r="C2" s="84"/>
      <c r="D2" s="79"/>
      <c r="E2" s="79"/>
      <c r="F2" s="79"/>
      <c r="G2" s="79" t="s">
        <v>32</v>
      </c>
      <c r="H2" s="79"/>
      <c r="I2" s="79"/>
      <c r="J2" s="79"/>
      <c r="K2" s="79"/>
      <c r="L2" s="79"/>
      <c r="M2" s="84"/>
      <c r="N2" s="79"/>
      <c r="O2" s="79"/>
      <c r="P2" s="79"/>
      <c r="Q2" s="77"/>
      <c r="R2" s="77"/>
      <c r="S2" s="77"/>
      <c r="T2" s="26"/>
      <c r="U2" s="77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7"/>
      <c r="AK2" s="77"/>
      <c r="AL2" s="77"/>
      <c r="AM2" s="26"/>
      <c r="AN2" s="77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7"/>
      <c r="BD2" s="77"/>
      <c r="BE2" s="77"/>
      <c r="BF2" s="26"/>
      <c r="BG2" s="77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26"/>
    </row>
    <row r="3" spans="1:77" x14ac:dyDescent="0.35">
      <c r="A3" s="93"/>
      <c r="B3" s="85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79"/>
      <c r="P3" s="79"/>
      <c r="Q3" s="79"/>
      <c r="R3" s="79"/>
      <c r="S3" s="77"/>
      <c r="T3" s="26"/>
      <c r="U3" s="84" t="s">
        <v>2</v>
      </c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84"/>
      <c r="AI3" s="79"/>
      <c r="AJ3" s="79"/>
      <c r="AK3" s="79"/>
      <c r="AL3" s="77"/>
      <c r="AM3" s="26"/>
      <c r="AN3" s="78" t="s">
        <v>3</v>
      </c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84"/>
      <c r="BA3" s="84"/>
      <c r="BB3" s="84"/>
      <c r="BC3" s="79"/>
      <c r="BD3" s="79"/>
      <c r="BE3" s="77"/>
      <c r="BF3" s="26"/>
      <c r="BG3" s="84" t="s">
        <v>12</v>
      </c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7"/>
      <c r="BY3" s="26"/>
    </row>
    <row r="4" spans="1:77" x14ac:dyDescent="0.35">
      <c r="A4" s="78" t="s">
        <v>0</v>
      </c>
      <c r="B4" s="80">
        <v>44075</v>
      </c>
      <c r="C4" s="80">
        <v>44136</v>
      </c>
      <c r="D4" s="80">
        <v>44197</v>
      </c>
      <c r="E4" s="80">
        <v>44256</v>
      </c>
      <c r="F4" s="80">
        <v>44317</v>
      </c>
      <c r="G4" s="80">
        <v>44378</v>
      </c>
      <c r="H4" s="80">
        <v>44440</v>
      </c>
      <c r="I4" s="80">
        <v>44501</v>
      </c>
      <c r="J4" s="80">
        <v>44562</v>
      </c>
      <c r="K4" s="80">
        <v>44621</v>
      </c>
      <c r="L4" s="80">
        <v>44682</v>
      </c>
      <c r="M4" s="80">
        <v>44743</v>
      </c>
      <c r="N4" s="80">
        <v>44805</v>
      </c>
      <c r="O4" s="80">
        <v>44866</v>
      </c>
      <c r="P4" s="80">
        <v>44927</v>
      </c>
      <c r="Q4" s="80">
        <v>44986</v>
      </c>
      <c r="R4" s="80">
        <v>45047</v>
      </c>
      <c r="S4" s="80">
        <v>45108</v>
      </c>
      <c r="T4" s="86">
        <v>45170</v>
      </c>
      <c r="U4" s="80">
        <v>44075</v>
      </c>
      <c r="V4" s="80">
        <v>44136</v>
      </c>
      <c r="W4" s="80">
        <v>44197</v>
      </c>
      <c r="X4" s="80">
        <v>44256</v>
      </c>
      <c r="Y4" s="80">
        <v>44317</v>
      </c>
      <c r="Z4" s="80">
        <v>44378</v>
      </c>
      <c r="AA4" s="80">
        <v>44440</v>
      </c>
      <c r="AB4" s="80">
        <v>44501</v>
      </c>
      <c r="AC4" s="80">
        <v>44562</v>
      </c>
      <c r="AD4" s="80">
        <v>44621</v>
      </c>
      <c r="AE4" s="80">
        <v>44682</v>
      </c>
      <c r="AF4" s="80">
        <v>44743</v>
      </c>
      <c r="AG4" s="80">
        <v>44805</v>
      </c>
      <c r="AH4" s="80">
        <v>44866</v>
      </c>
      <c r="AI4" s="80">
        <v>44927</v>
      </c>
      <c r="AJ4" s="80">
        <v>44986</v>
      </c>
      <c r="AK4" s="80">
        <v>45047</v>
      </c>
      <c r="AL4" s="80">
        <v>45108</v>
      </c>
      <c r="AM4" s="86">
        <v>45170</v>
      </c>
      <c r="AN4" s="80">
        <v>44075</v>
      </c>
      <c r="AO4" s="80">
        <v>44136</v>
      </c>
      <c r="AP4" s="80">
        <v>44197</v>
      </c>
      <c r="AQ4" s="80">
        <v>44256</v>
      </c>
      <c r="AR4" s="80">
        <v>44317</v>
      </c>
      <c r="AS4" s="80">
        <v>44378</v>
      </c>
      <c r="AT4" s="80">
        <v>44440</v>
      </c>
      <c r="AU4" s="80">
        <v>44501</v>
      </c>
      <c r="AV4" s="80">
        <v>44562</v>
      </c>
      <c r="AW4" s="80">
        <v>44621</v>
      </c>
      <c r="AX4" s="80">
        <v>44682</v>
      </c>
      <c r="AY4" s="80">
        <v>44743</v>
      </c>
      <c r="AZ4" s="80">
        <v>44805</v>
      </c>
      <c r="BA4" s="80">
        <v>44866</v>
      </c>
      <c r="BB4" s="80">
        <v>44927</v>
      </c>
      <c r="BC4" s="80">
        <v>44986</v>
      </c>
      <c r="BD4" s="80">
        <v>45047</v>
      </c>
      <c r="BE4" s="80">
        <v>45108</v>
      </c>
      <c r="BF4" s="86">
        <v>45170</v>
      </c>
      <c r="BG4" s="80">
        <v>44075</v>
      </c>
      <c r="BH4" s="80">
        <v>44136</v>
      </c>
      <c r="BI4" s="80">
        <v>44197</v>
      </c>
      <c r="BJ4" s="80">
        <v>44256</v>
      </c>
      <c r="BK4" s="80">
        <v>44317</v>
      </c>
      <c r="BL4" s="80">
        <v>44378</v>
      </c>
      <c r="BM4" s="80">
        <v>44440</v>
      </c>
      <c r="BN4" s="80">
        <v>44501</v>
      </c>
      <c r="BO4" s="80">
        <v>44562</v>
      </c>
      <c r="BP4" s="80">
        <v>44621</v>
      </c>
      <c r="BQ4" s="80">
        <v>44682</v>
      </c>
      <c r="BR4" s="80">
        <v>44743</v>
      </c>
      <c r="BS4" s="80">
        <v>44805</v>
      </c>
      <c r="BT4" s="80">
        <v>44866</v>
      </c>
      <c r="BU4" s="80">
        <v>44927</v>
      </c>
      <c r="BV4" s="80">
        <v>44986</v>
      </c>
      <c r="BW4" s="80">
        <v>45047</v>
      </c>
      <c r="BX4" s="80">
        <v>45108</v>
      </c>
      <c r="BY4" s="86">
        <v>45170</v>
      </c>
    </row>
    <row r="5" spans="1:77" x14ac:dyDescent="0.35">
      <c r="A5" s="81" t="s">
        <v>10</v>
      </c>
      <c r="B5" s="87" t="s">
        <v>33</v>
      </c>
      <c r="C5" s="87" t="s">
        <v>33</v>
      </c>
      <c r="D5" s="87" t="s">
        <v>33</v>
      </c>
      <c r="E5" s="87">
        <v>1</v>
      </c>
      <c r="F5" s="87">
        <v>1</v>
      </c>
      <c r="G5" s="87">
        <v>1</v>
      </c>
      <c r="H5" s="87">
        <v>1</v>
      </c>
      <c r="I5" s="87">
        <v>1</v>
      </c>
      <c r="J5" s="87">
        <v>1</v>
      </c>
      <c r="K5" s="87">
        <v>1</v>
      </c>
      <c r="L5" s="87">
        <v>1</v>
      </c>
      <c r="M5" s="87" t="s">
        <v>33</v>
      </c>
      <c r="N5" s="87">
        <v>1</v>
      </c>
      <c r="O5" s="87">
        <v>1</v>
      </c>
      <c r="P5" s="87" t="s">
        <v>33</v>
      </c>
      <c r="Q5" s="87" t="s">
        <v>33</v>
      </c>
      <c r="R5" s="88" t="s">
        <v>33</v>
      </c>
      <c r="S5" s="88" t="s">
        <v>33</v>
      </c>
      <c r="T5" s="89" t="s">
        <v>33</v>
      </c>
      <c r="U5" s="87">
        <v>1</v>
      </c>
      <c r="V5" s="87" t="s">
        <v>33</v>
      </c>
      <c r="W5" s="87" t="s">
        <v>33</v>
      </c>
      <c r="X5" s="87">
        <v>0.13043478260869565</v>
      </c>
      <c r="Y5" s="87">
        <v>0.2</v>
      </c>
      <c r="Z5" s="87">
        <v>9.5238095238095233E-2</v>
      </c>
      <c r="AA5" s="87">
        <v>0.16666666666666666</v>
      </c>
      <c r="AB5" s="87">
        <v>0.15</v>
      </c>
      <c r="AC5" s="87">
        <v>0.1</v>
      </c>
      <c r="AD5" s="87">
        <v>0</v>
      </c>
      <c r="AE5" s="87">
        <v>0.14285714285714285</v>
      </c>
      <c r="AF5" s="87">
        <v>1</v>
      </c>
      <c r="AG5" s="87">
        <v>1</v>
      </c>
      <c r="AH5" s="87">
        <v>1</v>
      </c>
      <c r="AI5" s="87">
        <v>0</v>
      </c>
      <c r="AJ5" s="87" t="s">
        <v>33</v>
      </c>
      <c r="AK5" s="88" t="s">
        <v>33</v>
      </c>
      <c r="AL5" s="88">
        <v>1</v>
      </c>
      <c r="AM5" s="89">
        <v>1</v>
      </c>
      <c r="AN5" s="87">
        <v>0.66666666666666663</v>
      </c>
      <c r="AO5" s="87">
        <v>0.8</v>
      </c>
      <c r="AP5" s="87">
        <v>0.47058823529411764</v>
      </c>
      <c r="AQ5" s="87">
        <v>0.78048780487804881</v>
      </c>
      <c r="AR5" s="87">
        <v>0.73333333333333328</v>
      </c>
      <c r="AS5" s="87">
        <v>1</v>
      </c>
      <c r="AT5" s="87">
        <v>0.65714285714285714</v>
      </c>
      <c r="AU5" s="87">
        <v>0</v>
      </c>
      <c r="AV5" s="87">
        <v>0.53658536585365857</v>
      </c>
      <c r="AW5" s="87">
        <v>0.75</v>
      </c>
      <c r="AX5" s="87">
        <v>0.71875</v>
      </c>
      <c r="AY5" s="87">
        <v>0.1</v>
      </c>
      <c r="AZ5" s="87">
        <v>0.70454545454545459</v>
      </c>
      <c r="BA5" s="87">
        <v>0</v>
      </c>
      <c r="BB5" s="87">
        <v>0.66666666666666663</v>
      </c>
      <c r="BC5" s="87">
        <v>0.73</v>
      </c>
      <c r="BD5" s="88">
        <v>0.36</v>
      </c>
      <c r="BE5" s="88">
        <v>0.35</v>
      </c>
      <c r="BF5" s="89">
        <v>0.32</v>
      </c>
      <c r="BG5" s="87">
        <v>1</v>
      </c>
      <c r="BH5" s="87">
        <v>1</v>
      </c>
      <c r="BI5" s="87" t="s">
        <v>33</v>
      </c>
      <c r="BJ5" s="87">
        <v>1</v>
      </c>
      <c r="BK5" s="87">
        <v>1</v>
      </c>
      <c r="BL5" s="87">
        <v>1</v>
      </c>
      <c r="BM5" s="87">
        <v>1</v>
      </c>
      <c r="BN5" s="87">
        <v>1</v>
      </c>
      <c r="BO5" s="87">
        <v>1</v>
      </c>
      <c r="BP5" s="87">
        <v>1</v>
      </c>
      <c r="BQ5" s="87">
        <v>1</v>
      </c>
      <c r="BR5" s="87">
        <v>1</v>
      </c>
      <c r="BS5" s="87">
        <v>1</v>
      </c>
      <c r="BT5" s="87">
        <v>1</v>
      </c>
      <c r="BU5" s="87">
        <v>1</v>
      </c>
      <c r="BV5" s="87">
        <v>0.95</v>
      </c>
      <c r="BW5" s="88">
        <v>0.91</v>
      </c>
      <c r="BX5" s="88">
        <v>0.96</v>
      </c>
      <c r="BY5" s="89">
        <v>1</v>
      </c>
    </row>
    <row r="6" spans="1:77" x14ac:dyDescent="0.35">
      <c r="A6" s="82" t="s">
        <v>4</v>
      </c>
      <c r="B6" s="88">
        <v>0</v>
      </c>
      <c r="C6" s="88">
        <v>7.1428571428571425E-2</v>
      </c>
      <c r="D6" s="88">
        <v>0.55555555555555558</v>
      </c>
      <c r="E6" s="88">
        <v>1</v>
      </c>
      <c r="F6" s="88">
        <v>0.4</v>
      </c>
      <c r="G6" s="88">
        <v>0</v>
      </c>
      <c r="H6" s="88">
        <v>0</v>
      </c>
      <c r="I6" s="88">
        <v>0.92307692307692313</v>
      </c>
      <c r="J6" s="88">
        <v>0.76470588235294112</v>
      </c>
      <c r="K6" s="88" t="s">
        <v>33</v>
      </c>
      <c r="L6" s="88">
        <v>1</v>
      </c>
      <c r="M6" s="88">
        <v>0.66666666666666663</v>
      </c>
      <c r="N6" s="88">
        <v>0.81818181818181823</v>
      </c>
      <c r="O6" s="88">
        <v>0.17164179104477612</v>
      </c>
      <c r="P6" s="88">
        <v>0.16666666666666666</v>
      </c>
      <c r="Q6" s="88" t="s">
        <v>33</v>
      </c>
      <c r="R6" s="88" t="s">
        <v>33</v>
      </c>
      <c r="S6" s="88" t="s">
        <v>33</v>
      </c>
      <c r="T6" s="89" t="s">
        <v>33</v>
      </c>
      <c r="U6" s="88">
        <v>0.13333333333333333</v>
      </c>
      <c r="V6" s="88">
        <v>3.3333333333333333E-2</v>
      </c>
      <c r="W6" s="88">
        <v>0</v>
      </c>
      <c r="X6" s="88">
        <v>8.1632653061224483E-2</v>
      </c>
      <c r="Y6" s="88">
        <v>0</v>
      </c>
      <c r="Z6" s="88">
        <v>0.10869565217391304</v>
      </c>
      <c r="AA6" s="88">
        <v>0.51851851851851849</v>
      </c>
      <c r="AB6" s="88">
        <v>0.74038461538461542</v>
      </c>
      <c r="AC6" s="88">
        <v>0.65517241379310343</v>
      </c>
      <c r="AD6" s="88">
        <v>0.6333333333333333</v>
      </c>
      <c r="AE6" s="88">
        <v>0.66666666666666663</v>
      </c>
      <c r="AF6" s="88">
        <v>0.55172413793103448</v>
      </c>
      <c r="AG6" s="88">
        <v>0.83783783783783783</v>
      </c>
      <c r="AH6" s="88">
        <v>0.75</v>
      </c>
      <c r="AI6" s="88">
        <v>0.73684210526315785</v>
      </c>
      <c r="AJ6" s="88">
        <v>0.75</v>
      </c>
      <c r="AK6" s="88">
        <v>0.13</v>
      </c>
      <c r="AL6" s="88">
        <v>0.14000000000000001</v>
      </c>
      <c r="AM6" s="89">
        <v>0.17</v>
      </c>
      <c r="AN6" s="88">
        <v>0</v>
      </c>
      <c r="AO6" s="88">
        <v>3.4188034188034191E-2</v>
      </c>
      <c r="AP6" s="88">
        <v>0.46666666666666667</v>
      </c>
      <c r="AQ6" s="88">
        <v>0.82352941176470584</v>
      </c>
      <c r="AR6" s="88">
        <v>0.33333333333333331</v>
      </c>
      <c r="AS6" s="88">
        <v>0.35</v>
      </c>
      <c r="AT6" s="88">
        <v>0.2608695652173913</v>
      </c>
      <c r="AU6" s="88">
        <v>0.86138613861386137</v>
      </c>
      <c r="AV6" s="88">
        <v>0.9642857142857143</v>
      </c>
      <c r="AW6" s="88">
        <v>1</v>
      </c>
      <c r="AX6" s="88">
        <v>1</v>
      </c>
      <c r="AY6" s="88">
        <v>0.11627906976744186</v>
      </c>
      <c r="AZ6" s="88">
        <v>0</v>
      </c>
      <c r="BA6" s="88">
        <v>0.23684210526315788</v>
      </c>
      <c r="BB6" s="88">
        <v>0.8</v>
      </c>
      <c r="BC6" s="88">
        <v>0</v>
      </c>
      <c r="BD6" s="88">
        <v>0</v>
      </c>
      <c r="BE6" s="88">
        <v>0</v>
      </c>
      <c r="BF6" s="89">
        <v>0</v>
      </c>
      <c r="BG6" s="88">
        <v>0.53320683111954459</v>
      </c>
      <c r="BH6" s="88">
        <v>0.55630630630630629</v>
      </c>
      <c r="BI6" s="88">
        <v>0.53033707865168545</v>
      </c>
      <c r="BJ6" s="88">
        <v>0.4572072072072072</v>
      </c>
      <c r="BK6" s="88">
        <v>0.45048543689320386</v>
      </c>
      <c r="BL6" s="88">
        <v>0.45961538461538459</v>
      </c>
      <c r="BM6" s="88">
        <v>0.45305164319248825</v>
      </c>
      <c r="BN6" s="88">
        <v>0.52193995381062352</v>
      </c>
      <c r="BO6" s="88">
        <v>0.51327433628318586</v>
      </c>
      <c r="BP6" s="88">
        <v>0.50779510022271712</v>
      </c>
      <c r="BQ6" s="88">
        <v>0.51201923076923073</v>
      </c>
      <c r="BR6" s="88">
        <v>0.4935064935064935</v>
      </c>
      <c r="BS6" s="88">
        <v>0.58027522935779818</v>
      </c>
      <c r="BT6" s="88">
        <v>0.589622641509434</v>
      </c>
      <c r="BU6" s="88">
        <v>0.51376146788990829</v>
      </c>
      <c r="BV6" s="88">
        <v>0.14000000000000001</v>
      </c>
      <c r="BW6" s="88">
        <v>0.23</v>
      </c>
      <c r="BX6" s="88">
        <v>0.18</v>
      </c>
      <c r="BY6" s="89">
        <v>0.18</v>
      </c>
    </row>
    <row r="7" spans="1:77" x14ac:dyDescent="0.35">
      <c r="A7" s="82" t="s">
        <v>31</v>
      </c>
      <c r="B7" s="88">
        <v>1</v>
      </c>
      <c r="C7" s="88">
        <v>1</v>
      </c>
      <c r="D7" s="88" t="s">
        <v>33</v>
      </c>
      <c r="E7" s="88">
        <v>1</v>
      </c>
      <c r="F7" s="88">
        <v>1</v>
      </c>
      <c r="G7" s="88">
        <v>1</v>
      </c>
      <c r="H7" s="88">
        <v>1</v>
      </c>
      <c r="I7" s="88">
        <v>1</v>
      </c>
      <c r="J7" s="88">
        <v>1</v>
      </c>
      <c r="K7" s="88">
        <v>1</v>
      </c>
      <c r="L7" s="88">
        <v>1</v>
      </c>
      <c r="M7" s="88" t="s">
        <v>33</v>
      </c>
      <c r="N7" s="88">
        <v>1</v>
      </c>
      <c r="O7" s="88" t="s">
        <v>33</v>
      </c>
      <c r="P7" s="88" t="s">
        <v>33</v>
      </c>
      <c r="Q7" s="88" t="s">
        <v>33</v>
      </c>
      <c r="R7" s="88" t="s">
        <v>33</v>
      </c>
      <c r="S7" s="88" t="s">
        <v>33</v>
      </c>
      <c r="T7" s="89" t="s">
        <v>33</v>
      </c>
      <c r="U7" s="88">
        <v>0.5</v>
      </c>
      <c r="V7" s="88">
        <v>0.55555555555555558</v>
      </c>
      <c r="W7" s="88">
        <v>0.35294117647058826</v>
      </c>
      <c r="X7" s="88">
        <v>0.84615384615384615</v>
      </c>
      <c r="Y7" s="88">
        <v>0</v>
      </c>
      <c r="Z7" s="88">
        <v>0.92307692307692313</v>
      </c>
      <c r="AA7" s="88">
        <v>1</v>
      </c>
      <c r="AB7" s="88">
        <v>1</v>
      </c>
      <c r="AC7" s="88">
        <v>1</v>
      </c>
      <c r="AD7" s="88">
        <v>1</v>
      </c>
      <c r="AE7" s="88">
        <v>1</v>
      </c>
      <c r="AF7" s="88">
        <v>1</v>
      </c>
      <c r="AG7" s="88">
        <v>1</v>
      </c>
      <c r="AH7" s="88">
        <v>1</v>
      </c>
      <c r="AI7" s="88">
        <v>1</v>
      </c>
      <c r="AJ7" s="88" t="s">
        <v>33</v>
      </c>
      <c r="AK7" s="88">
        <v>1</v>
      </c>
      <c r="AL7" s="88">
        <v>1</v>
      </c>
      <c r="AM7" s="89">
        <v>1</v>
      </c>
      <c r="AN7" s="88">
        <v>1</v>
      </c>
      <c r="AO7" s="88">
        <v>1</v>
      </c>
      <c r="AP7" s="88">
        <v>0.96153846153846156</v>
      </c>
      <c r="AQ7" s="88">
        <v>0.96666666666666667</v>
      </c>
      <c r="AR7" s="88">
        <v>1</v>
      </c>
      <c r="AS7" s="88">
        <v>1</v>
      </c>
      <c r="AT7" s="88">
        <v>1</v>
      </c>
      <c r="AU7" s="88">
        <v>1</v>
      </c>
      <c r="AV7" s="88">
        <v>1</v>
      </c>
      <c r="AW7" s="88">
        <v>1</v>
      </c>
      <c r="AX7" s="88">
        <v>1</v>
      </c>
      <c r="AY7" s="88">
        <v>1</v>
      </c>
      <c r="AZ7" s="88">
        <v>0.8571428571428571</v>
      </c>
      <c r="BA7" s="88">
        <v>0.93333333333333335</v>
      </c>
      <c r="BB7" s="88">
        <v>0.96</v>
      </c>
      <c r="BC7" s="88">
        <v>0.47</v>
      </c>
      <c r="BD7" s="88">
        <v>0.45</v>
      </c>
      <c r="BE7" s="88">
        <v>0.33</v>
      </c>
      <c r="BF7" s="89">
        <v>0.43</v>
      </c>
      <c r="BG7" s="88">
        <v>0.73584905660377353</v>
      </c>
      <c r="BH7" s="88">
        <v>0.67241379310344829</v>
      </c>
      <c r="BI7" s="88">
        <v>0.70491803278688525</v>
      </c>
      <c r="BJ7" s="88">
        <v>0.75384615384615383</v>
      </c>
      <c r="BK7" s="88">
        <v>0.4098360655737705</v>
      </c>
      <c r="BL7" s="88">
        <v>0.83720930232558144</v>
      </c>
      <c r="BM7" s="88">
        <v>0.86956521739130432</v>
      </c>
      <c r="BN7" s="88">
        <v>0.64583333333333337</v>
      </c>
      <c r="BO7" s="88">
        <v>0.75824175824175821</v>
      </c>
      <c r="BP7" s="88">
        <v>0.54455445544554459</v>
      </c>
      <c r="BQ7" s="88">
        <v>0.67032967032967028</v>
      </c>
      <c r="BR7" s="88">
        <v>0.81333333333333335</v>
      </c>
      <c r="BS7" s="88">
        <v>0.8125</v>
      </c>
      <c r="BT7" s="88">
        <v>0.76923076923076927</v>
      </c>
      <c r="BU7" s="88">
        <v>0.73563218390804597</v>
      </c>
      <c r="BV7" s="88">
        <v>0.21</v>
      </c>
      <c r="BW7" s="88">
        <v>0.3</v>
      </c>
      <c r="BX7" s="88">
        <v>0.22</v>
      </c>
      <c r="BY7" s="89">
        <v>0.24</v>
      </c>
    </row>
    <row r="8" spans="1:77" x14ac:dyDescent="0.35">
      <c r="A8" s="82" t="s">
        <v>17</v>
      </c>
      <c r="B8" s="88" t="s">
        <v>33</v>
      </c>
      <c r="C8" s="88" t="s">
        <v>33</v>
      </c>
      <c r="D8" s="88" t="s">
        <v>33</v>
      </c>
      <c r="E8" s="88" t="s">
        <v>33</v>
      </c>
      <c r="F8" s="88" t="s">
        <v>33</v>
      </c>
      <c r="G8" s="88" t="s">
        <v>33</v>
      </c>
      <c r="H8" s="88" t="s">
        <v>33</v>
      </c>
      <c r="I8" s="88" t="s">
        <v>33</v>
      </c>
      <c r="J8" s="88" t="s">
        <v>33</v>
      </c>
      <c r="K8" s="88">
        <v>0</v>
      </c>
      <c r="L8" s="88" t="s">
        <v>33</v>
      </c>
      <c r="M8" s="88">
        <v>1</v>
      </c>
      <c r="N8" s="88">
        <v>0</v>
      </c>
      <c r="O8" s="88">
        <v>0</v>
      </c>
      <c r="P8" s="88" t="s">
        <v>33</v>
      </c>
      <c r="Q8" s="88" t="s">
        <v>33</v>
      </c>
      <c r="R8" s="88" t="s">
        <v>33</v>
      </c>
      <c r="S8" s="88" t="s">
        <v>33</v>
      </c>
      <c r="T8" s="89" t="s">
        <v>33</v>
      </c>
      <c r="U8" s="88" t="s">
        <v>33</v>
      </c>
      <c r="V8" s="88">
        <v>1</v>
      </c>
      <c r="W8" s="88" t="s">
        <v>33</v>
      </c>
      <c r="X8" s="88" t="s">
        <v>33</v>
      </c>
      <c r="Y8" s="88" t="s">
        <v>33</v>
      </c>
      <c r="Z8" s="88">
        <v>0</v>
      </c>
      <c r="AA8" s="88" t="s">
        <v>33</v>
      </c>
      <c r="AB8" s="88" t="s">
        <v>33</v>
      </c>
      <c r="AC8" s="88" t="s">
        <v>33</v>
      </c>
      <c r="AD8" s="88" t="s">
        <v>33</v>
      </c>
      <c r="AE8" s="88">
        <v>0</v>
      </c>
      <c r="AF8" s="88">
        <v>1</v>
      </c>
      <c r="AG8" s="88">
        <v>0.16666666666666666</v>
      </c>
      <c r="AH8" s="88">
        <v>5.7142857142857141E-2</v>
      </c>
      <c r="AI8" s="88">
        <v>0</v>
      </c>
      <c r="AJ8" s="88">
        <v>0</v>
      </c>
      <c r="AK8" s="88" t="s">
        <v>33</v>
      </c>
      <c r="AL8" s="88" t="s">
        <v>33</v>
      </c>
      <c r="AM8" s="89">
        <v>0</v>
      </c>
      <c r="AN8" s="88">
        <v>0</v>
      </c>
      <c r="AO8" s="88">
        <v>0</v>
      </c>
      <c r="AP8" s="88">
        <v>0.2857142857142857</v>
      </c>
      <c r="AQ8" s="88">
        <v>0.25</v>
      </c>
      <c r="AR8" s="88">
        <v>0.25</v>
      </c>
      <c r="AS8" s="88">
        <v>0.30434782608695654</v>
      </c>
      <c r="AT8" s="88">
        <v>0.76923076923076927</v>
      </c>
      <c r="AU8" s="88">
        <v>0.2</v>
      </c>
      <c r="AV8" s="88">
        <v>0</v>
      </c>
      <c r="AW8" s="88">
        <v>0</v>
      </c>
      <c r="AX8" s="88">
        <v>0.29032258064516131</v>
      </c>
      <c r="AY8" s="88">
        <v>0.16666666666666666</v>
      </c>
      <c r="AZ8" s="88">
        <v>0.13043478260869565</v>
      </c>
      <c r="BA8" s="88">
        <v>0.13636363636363635</v>
      </c>
      <c r="BB8" s="88">
        <v>0.21428571428571427</v>
      </c>
      <c r="BC8" s="88">
        <v>0</v>
      </c>
      <c r="BD8" s="88">
        <v>0</v>
      </c>
      <c r="BE8" s="88">
        <v>0</v>
      </c>
      <c r="BF8" s="89">
        <v>0</v>
      </c>
      <c r="BG8" s="88">
        <v>0.14084507042253522</v>
      </c>
      <c r="BH8" s="88">
        <v>0.18461538461538463</v>
      </c>
      <c r="BI8" s="88">
        <v>0.36923076923076925</v>
      </c>
      <c r="BJ8" s="88">
        <v>0.19117647058823528</v>
      </c>
      <c r="BK8" s="88">
        <v>0.27631578947368424</v>
      </c>
      <c r="BL8" s="88">
        <v>0.29113924050632911</v>
      </c>
      <c r="BM8" s="88">
        <v>0.26984126984126983</v>
      </c>
      <c r="BN8" s="88">
        <v>0.18478260869565216</v>
      </c>
      <c r="BO8" s="88">
        <v>0.19587628865979381</v>
      </c>
      <c r="BP8" s="88">
        <v>0.18</v>
      </c>
      <c r="BQ8" s="88">
        <v>0.33333333333333331</v>
      </c>
      <c r="BR8" s="88">
        <v>0.26315789473684209</v>
      </c>
      <c r="BS8" s="88">
        <v>0.30645161290322581</v>
      </c>
      <c r="BT8" s="88">
        <v>0.30882352941176472</v>
      </c>
      <c r="BU8" s="88">
        <v>0.29411764705882354</v>
      </c>
      <c r="BV8" s="88">
        <v>0</v>
      </c>
      <c r="BW8" s="88">
        <v>0</v>
      </c>
      <c r="BX8" s="88">
        <v>0</v>
      </c>
      <c r="BY8" s="89">
        <v>0</v>
      </c>
    </row>
    <row r="9" spans="1:77" x14ac:dyDescent="0.35">
      <c r="A9" s="82" t="s">
        <v>11</v>
      </c>
      <c r="B9" s="88" t="s">
        <v>33</v>
      </c>
      <c r="C9" s="88" t="s">
        <v>33</v>
      </c>
      <c r="D9" s="88" t="s">
        <v>33</v>
      </c>
      <c r="E9" s="88" t="s">
        <v>33</v>
      </c>
      <c r="F9" s="88" t="s">
        <v>33</v>
      </c>
      <c r="G9" s="88" t="s">
        <v>33</v>
      </c>
      <c r="H9" s="88" t="s">
        <v>33</v>
      </c>
      <c r="I9" s="88" t="s">
        <v>33</v>
      </c>
      <c r="J9" s="88" t="s">
        <v>33</v>
      </c>
      <c r="K9" s="88" t="s">
        <v>33</v>
      </c>
      <c r="L9" s="88" t="s">
        <v>33</v>
      </c>
      <c r="M9" s="88" t="s">
        <v>33</v>
      </c>
      <c r="N9" s="88" t="s">
        <v>33</v>
      </c>
      <c r="O9" s="88" t="s">
        <v>33</v>
      </c>
      <c r="P9" s="88">
        <v>1</v>
      </c>
      <c r="Q9" s="88" t="s">
        <v>33</v>
      </c>
      <c r="R9" s="88" t="s">
        <v>33</v>
      </c>
      <c r="S9" s="88" t="s">
        <v>33</v>
      </c>
      <c r="T9" s="89" t="s">
        <v>33</v>
      </c>
      <c r="U9" s="88" t="s">
        <v>33</v>
      </c>
      <c r="V9" s="88" t="s">
        <v>33</v>
      </c>
      <c r="W9" s="88" t="s">
        <v>33</v>
      </c>
      <c r="X9" s="88" t="s">
        <v>33</v>
      </c>
      <c r="Y9" s="88" t="s">
        <v>33</v>
      </c>
      <c r="Z9" s="88" t="s">
        <v>33</v>
      </c>
      <c r="AA9" s="88" t="s">
        <v>33</v>
      </c>
      <c r="AB9" s="88" t="s">
        <v>33</v>
      </c>
      <c r="AC9" s="88">
        <v>0</v>
      </c>
      <c r="AD9" s="88">
        <v>0</v>
      </c>
      <c r="AE9" s="88">
        <v>0.66666666666666663</v>
      </c>
      <c r="AF9" s="88" t="s">
        <v>33</v>
      </c>
      <c r="AG9" s="88">
        <v>1</v>
      </c>
      <c r="AH9" s="88">
        <v>0.33333333333333331</v>
      </c>
      <c r="AI9" s="88">
        <v>0</v>
      </c>
      <c r="AJ9" s="88" t="s">
        <v>33</v>
      </c>
      <c r="AK9" s="88" t="s">
        <v>33</v>
      </c>
      <c r="AL9" s="88">
        <v>0</v>
      </c>
      <c r="AM9" s="89" t="s">
        <v>33</v>
      </c>
      <c r="AN9" s="88" t="s">
        <v>33</v>
      </c>
      <c r="AO9" s="88">
        <v>0</v>
      </c>
      <c r="AP9" s="88">
        <v>0</v>
      </c>
      <c r="AQ9" s="88">
        <v>0.44444444444444442</v>
      </c>
      <c r="AR9" s="88">
        <v>0</v>
      </c>
      <c r="AS9" s="88">
        <v>0</v>
      </c>
      <c r="AT9" s="88">
        <v>0</v>
      </c>
      <c r="AU9" s="88" t="s">
        <v>33</v>
      </c>
      <c r="AV9" s="88">
        <v>0.6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 t="s">
        <v>33</v>
      </c>
      <c r="BD9" s="88" t="s">
        <v>33</v>
      </c>
      <c r="BE9" s="88" t="s">
        <v>33</v>
      </c>
      <c r="BF9" s="89" t="s">
        <v>33</v>
      </c>
      <c r="BG9" s="88">
        <v>0</v>
      </c>
      <c r="BH9" s="88">
        <v>0.22222222222222221</v>
      </c>
      <c r="BI9" s="88">
        <v>0.33333333333333331</v>
      </c>
      <c r="BJ9" s="88">
        <v>0.44444444444444442</v>
      </c>
      <c r="BK9" s="88">
        <v>0.34482758620689657</v>
      </c>
      <c r="BL9" s="88">
        <v>0.38461538461538464</v>
      </c>
      <c r="BM9" s="88">
        <v>0.21052631578947367</v>
      </c>
      <c r="BN9" s="88">
        <v>0.38461538461538464</v>
      </c>
      <c r="BO9" s="88">
        <v>0.29629629629629628</v>
      </c>
      <c r="BP9" s="88">
        <v>0.18181818181818182</v>
      </c>
      <c r="BQ9" s="88">
        <v>0.15384615384615385</v>
      </c>
      <c r="BR9" s="88">
        <v>7.1428571428571425E-2</v>
      </c>
      <c r="BS9" s="88">
        <v>0.17857142857142858</v>
      </c>
      <c r="BT9" s="88">
        <v>0.18181818181818182</v>
      </c>
      <c r="BU9" s="88">
        <v>0.18421052631578946</v>
      </c>
      <c r="BV9" s="88">
        <v>0</v>
      </c>
      <c r="BW9" s="88">
        <v>0</v>
      </c>
      <c r="BX9" s="88">
        <v>0</v>
      </c>
      <c r="BY9" s="89">
        <v>0</v>
      </c>
    </row>
    <row r="10" spans="1:77" x14ac:dyDescent="0.35">
      <c r="A10" s="82" t="s">
        <v>14</v>
      </c>
      <c r="B10" s="88" t="s">
        <v>33</v>
      </c>
      <c r="C10" s="88" t="s">
        <v>33</v>
      </c>
      <c r="D10" s="88" t="s">
        <v>33</v>
      </c>
      <c r="E10" s="88" t="s">
        <v>33</v>
      </c>
      <c r="F10" s="88" t="s">
        <v>33</v>
      </c>
      <c r="G10" s="88" t="s">
        <v>33</v>
      </c>
      <c r="H10" s="88" t="s">
        <v>33</v>
      </c>
      <c r="I10" s="88" t="s">
        <v>33</v>
      </c>
      <c r="J10" s="88" t="s">
        <v>33</v>
      </c>
      <c r="K10" s="88" t="s">
        <v>33</v>
      </c>
      <c r="L10" s="88" t="s">
        <v>33</v>
      </c>
      <c r="M10" s="88">
        <v>1</v>
      </c>
      <c r="N10" s="88" t="s">
        <v>33</v>
      </c>
      <c r="O10" s="88" t="s">
        <v>33</v>
      </c>
      <c r="P10" s="88" t="s">
        <v>33</v>
      </c>
      <c r="Q10" s="88" t="s">
        <v>33</v>
      </c>
      <c r="R10" s="88" t="s">
        <v>33</v>
      </c>
      <c r="S10" s="88" t="s">
        <v>33</v>
      </c>
      <c r="T10" s="89" t="s">
        <v>33</v>
      </c>
      <c r="U10" s="88" t="s">
        <v>33</v>
      </c>
      <c r="V10" s="88" t="s">
        <v>33</v>
      </c>
      <c r="W10" s="88" t="s">
        <v>33</v>
      </c>
      <c r="X10" s="88" t="s">
        <v>33</v>
      </c>
      <c r="Y10" s="88" t="s">
        <v>33</v>
      </c>
      <c r="Z10" s="88" t="s">
        <v>33</v>
      </c>
      <c r="AA10" s="88" t="s">
        <v>33</v>
      </c>
      <c r="AB10" s="88" t="s">
        <v>33</v>
      </c>
      <c r="AC10" s="88" t="s">
        <v>33</v>
      </c>
      <c r="AD10" s="88" t="s">
        <v>33</v>
      </c>
      <c r="AE10" s="88" t="s">
        <v>33</v>
      </c>
      <c r="AF10" s="88">
        <v>1</v>
      </c>
      <c r="AG10" s="88" t="s">
        <v>33</v>
      </c>
      <c r="AH10" s="88">
        <v>1</v>
      </c>
      <c r="AI10" s="88" t="s">
        <v>33</v>
      </c>
      <c r="AJ10" s="88" t="s">
        <v>33</v>
      </c>
      <c r="AK10" s="88" t="s">
        <v>33</v>
      </c>
      <c r="AL10" s="88" t="s">
        <v>33</v>
      </c>
      <c r="AM10" s="89" t="s">
        <v>33</v>
      </c>
      <c r="AN10" s="88">
        <v>0</v>
      </c>
      <c r="AO10" s="88" t="s">
        <v>33</v>
      </c>
      <c r="AP10" s="88" t="s">
        <v>33</v>
      </c>
      <c r="AQ10" s="88" t="s">
        <v>33</v>
      </c>
      <c r="AR10" s="88" t="s">
        <v>33</v>
      </c>
      <c r="AS10" s="88" t="s">
        <v>33</v>
      </c>
      <c r="AT10" s="88" t="s">
        <v>33</v>
      </c>
      <c r="AU10" s="88" t="s">
        <v>33</v>
      </c>
      <c r="AV10" s="88" t="s">
        <v>33</v>
      </c>
      <c r="AW10" s="88" t="s">
        <v>33</v>
      </c>
      <c r="AX10" s="88" t="s">
        <v>33</v>
      </c>
      <c r="AY10" s="88">
        <v>1</v>
      </c>
      <c r="AZ10" s="88" t="s">
        <v>33</v>
      </c>
      <c r="BA10" s="88" t="s">
        <v>33</v>
      </c>
      <c r="BB10" s="88" t="s">
        <v>33</v>
      </c>
      <c r="BC10" s="88" t="s">
        <v>33</v>
      </c>
      <c r="BD10" s="88" t="s">
        <v>33</v>
      </c>
      <c r="BE10" s="88" t="s">
        <v>33</v>
      </c>
      <c r="BF10" s="89" t="s">
        <v>33</v>
      </c>
      <c r="BG10" s="88" t="s">
        <v>33</v>
      </c>
      <c r="BH10" s="88">
        <v>1</v>
      </c>
      <c r="BI10" s="88" t="s">
        <v>33</v>
      </c>
      <c r="BJ10" s="88" t="s">
        <v>33</v>
      </c>
      <c r="BK10" s="88" t="s">
        <v>33</v>
      </c>
      <c r="BL10" s="88">
        <v>0</v>
      </c>
      <c r="BM10" s="88" t="s">
        <v>33</v>
      </c>
      <c r="BN10" s="88" t="s">
        <v>33</v>
      </c>
      <c r="BO10" s="88" t="s">
        <v>33</v>
      </c>
      <c r="BP10" s="88" t="s">
        <v>33</v>
      </c>
      <c r="BQ10" s="88">
        <v>1</v>
      </c>
      <c r="BR10" s="88">
        <v>1</v>
      </c>
      <c r="BS10" s="88" t="s">
        <v>33</v>
      </c>
      <c r="BT10" s="88" t="s">
        <v>33</v>
      </c>
      <c r="BU10" s="88" t="s">
        <v>33</v>
      </c>
      <c r="BV10" s="88" t="s">
        <v>33</v>
      </c>
      <c r="BW10" s="88" t="s">
        <v>33</v>
      </c>
      <c r="BX10" s="88">
        <v>1</v>
      </c>
      <c r="BY10" s="89">
        <v>1</v>
      </c>
    </row>
    <row r="11" spans="1:77" x14ac:dyDescent="0.35">
      <c r="A11" s="82" t="s">
        <v>6</v>
      </c>
      <c r="B11" s="90">
        <v>1</v>
      </c>
      <c r="C11" s="90">
        <v>1</v>
      </c>
      <c r="D11" s="90" t="s">
        <v>33</v>
      </c>
      <c r="E11" s="90" t="s">
        <v>33</v>
      </c>
      <c r="F11" s="90" t="s">
        <v>33</v>
      </c>
      <c r="G11" s="90">
        <v>1</v>
      </c>
      <c r="H11" s="90" t="s">
        <v>33</v>
      </c>
      <c r="I11" s="90" t="s">
        <v>33</v>
      </c>
      <c r="J11" s="90" t="s">
        <v>33</v>
      </c>
      <c r="K11" s="90" t="s">
        <v>33</v>
      </c>
      <c r="L11" s="90">
        <v>1</v>
      </c>
      <c r="M11" s="90">
        <v>1</v>
      </c>
      <c r="N11" s="90">
        <v>1</v>
      </c>
      <c r="O11" s="90" t="s">
        <v>33</v>
      </c>
      <c r="P11" s="90">
        <v>1</v>
      </c>
      <c r="Q11" s="90" t="s">
        <v>33</v>
      </c>
      <c r="R11" s="88" t="s">
        <v>33</v>
      </c>
      <c r="S11" s="90" t="s">
        <v>33</v>
      </c>
      <c r="T11" s="89" t="s">
        <v>33</v>
      </c>
      <c r="U11" s="90">
        <v>0.73493975903614461</v>
      </c>
      <c r="V11" s="90">
        <v>0.80952380952380953</v>
      </c>
      <c r="W11" s="90">
        <v>0.69620253164556967</v>
      </c>
      <c r="X11" s="90">
        <v>0.65079365079365081</v>
      </c>
      <c r="Y11" s="90">
        <v>0.73134328358208955</v>
      </c>
      <c r="Z11" s="90">
        <v>0.72463768115942029</v>
      </c>
      <c r="AA11" s="90">
        <v>0.77500000000000002</v>
      </c>
      <c r="AB11" s="90">
        <v>0.6811594202898551</v>
      </c>
      <c r="AC11" s="90">
        <v>0.64814814814814814</v>
      </c>
      <c r="AD11" s="90">
        <v>0.7678571428571429</v>
      </c>
      <c r="AE11" s="90">
        <v>0.75757575757575757</v>
      </c>
      <c r="AF11" s="90">
        <v>0.734375</v>
      </c>
      <c r="AG11" s="90">
        <v>0.71875</v>
      </c>
      <c r="AH11" s="90">
        <v>0.72463768115942029</v>
      </c>
      <c r="AI11" s="90">
        <v>0.71111111111111114</v>
      </c>
      <c r="AJ11" s="90">
        <v>0.75</v>
      </c>
      <c r="AK11" s="88">
        <v>0.68</v>
      </c>
      <c r="AL11" s="90">
        <v>0.73</v>
      </c>
      <c r="AM11" s="89">
        <v>0.7</v>
      </c>
      <c r="AN11" s="90">
        <v>1</v>
      </c>
      <c r="AO11" s="90">
        <v>0</v>
      </c>
      <c r="AP11" s="90">
        <v>0.83870967741935487</v>
      </c>
      <c r="AQ11" s="90">
        <v>0.16666666666666666</v>
      </c>
      <c r="AR11" s="90">
        <v>1</v>
      </c>
      <c r="AS11" s="90">
        <v>0</v>
      </c>
      <c r="AT11" s="90">
        <v>0.6</v>
      </c>
      <c r="AU11" s="90">
        <v>0.75</v>
      </c>
      <c r="AV11" s="90">
        <v>0.9</v>
      </c>
      <c r="AW11" s="90">
        <v>0.8</v>
      </c>
      <c r="AX11" s="90">
        <v>1</v>
      </c>
      <c r="AY11" s="90">
        <v>0.93333333333333335</v>
      </c>
      <c r="AZ11" s="90">
        <v>1</v>
      </c>
      <c r="BA11" s="90">
        <v>0.95238095238095233</v>
      </c>
      <c r="BB11" s="90">
        <v>1</v>
      </c>
      <c r="BC11" s="90">
        <v>0</v>
      </c>
      <c r="BD11" s="88">
        <v>0</v>
      </c>
      <c r="BE11" s="90">
        <v>0</v>
      </c>
      <c r="BF11" s="89">
        <v>0</v>
      </c>
      <c r="BG11" s="90">
        <v>0.48979591836734693</v>
      </c>
      <c r="BH11" s="90">
        <v>0.46607669616519176</v>
      </c>
      <c r="BI11" s="90">
        <v>0.41693811074918569</v>
      </c>
      <c r="BJ11" s="90">
        <v>0.40740740740740738</v>
      </c>
      <c r="BK11" s="90">
        <v>0.46814404432132967</v>
      </c>
      <c r="BL11" s="90">
        <v>0.58701298701298699</v>
      </c>
      <c r="BM11" s="90">
        <v>0.44767441860465118</v>
      </c>
      <c r="BN11" s="90">
        <v>0.36201780415430268</v>
      </c>
      <c r="BO11" s="90">
        <v>0.40312500000000001</v>
      </c>
      <c r="BP11" s="90">
        <v>0.37797619047619047</v>
      </c>
      <c r="BQ11" s="90">
        <v>0.50495049504950495</v>
      </c>
      <c r="BR11" s="90">
        <v>0.5044642857142857</v>
      </c>
      <c r="BS11" s="90">
        <v>0.41423948220064727</v>
      </c>
      <c r="BT11" s="90">
        <v>0.4606741573033708</v>
      </c>
      <c r="BU11" s="90">
        <v>0.45482866043613707</v>
      </c>
      <c r="BV11" s="90">
        <v>0.34</v>
      </c>
      <c r="BW11" s="88">
        <v>0.3</v>
      </c>
      <c r="BX11" s="90">
        <v>0.28000000000000003</v>
      </c>
      <c r="BY11" s="89">
        <v>0.25</v>
      </c>
    </row>
    <row r="12" spans="1:77" x14ac:dyDescent="0.35">
      <c r="A12" s="82" t="s">
        <v>16</v>
      </c>
      <c r="B12" s="88" t="s">
        <v>33</v>
      </c>
      <c r="C12" s="88">
        <v>1</v>
      </c>
      <c r="D12" s="88" t="s">
        <v>33</v>
      </c>
      <c r="E12" s="88">
        <v>1</v>
      </c>
      <c r="F12" s="88">
        <v>1</v>
      </c>
      <c r="G12" s="88">
        <v>1</v>
      </c>
      <c r="H12" s="88">
        <v>1</v>
      </c>
      <c r="I12" s="88">
        <v>1</v>
      </c>
      <c r="J12" s="88">
        <v>1</v>
      </c>
      <c r="K12" s="88">
        <v>1</v>
      </c>
      <c r="L12" s="88">
        <v>1</v>
      </c>
      <c r="M12" s="88">
        <v>1</v>
      </c>
      <c r="N12" s="88">
        <v>1</v>
      </c>
      <c r="O12" s="88" t="s">
        <v>33</v>
      </c>
      <c r="P12" s="88">
        <v>1</v>
      </c>
      <c r="Q12" s="88">
        <v>0.6</v>
      </c>
      <c r="R12" s="88">
        <v>0.25</v>
      </c>
      <c r="S12" s="88">
        <v>0.33</v>
      </c>
      <c r="T12" s="89">
        <v>0.33</v>
      </c>
      <c r="U12" s="88">
        <v>0.70222222222222219</v>
      </c>
      <c r="V12" s="88">
        <v>0.80612244897959184</v>
      </c>
      <c r="W12" s="88">
        <v>0.75</v>
      </c>
      <c r="X12" s="88">
        <v>0.79940119760479045</v>
      </c>
      <c r="Y12" s="88">
        <v>0.78048780487804881</v>
      </c>
      <c r="Z12" s="88">
        <v>0.71485943775100402</v>
      </c>
      <c r="AA12" s="88">
        <v>0.54316546762589923</v>
      </c>
      <c r="AB12" s="88">
        <v>0.65134099616858232</v>
      </c>
      <c r="AC12" s="88">
        <v>0.75396825396825395</v>
      </c>
      <c r="AD12" s="88">
        <v>0.69047619047619047</v>
      </c>
      <c r="AE12" s="88">
        <v>0.69135802469135799</v>
      </c>
      <c r="AF12" s="88">
        <v>0.68181818181818177</v>
      </c>
      <c r="AG12" s="88">
        <v>0.67777777777777781</v>
      </c>
      <c r="AH12" s="88">
        <v>0.61855670103092786</v>
      </c>
      <c r="AI12" s="88">
        <v>0.65853658536585369</v>
      </c>
      <c r="AJ12" s="88">
        <v>0.56999999999999995</v>
      </c>
      <c r="AK12" s="88">
        <v>0.51</v>
      </c>
      <c r="AL12" s="88">
        <v>0.56000000000000005</v>
      </c>
      <c r="AM12" s="89">
        <v>0.54</v>
      </c>
      <c r="AN12" s="88">
        <v>0.93577981651376152</v>
      </c>
      <c r="AO12" s="88">
        <v>0.89393939393939392</v>
      </c>
      <c r="AP12" s="88">
        <v>0.98058252427184467</v>
      </c>
      <c r="AQ12" s="88">
        <v>0.9526627218934911</v>
      </c>
      <c r="AR12" s="88">
        <v>0.76</v>
      </c>
      <c r="AS12" s="88">
        <v>0.92198581560283688</v>
      </c>
      <c r="AT12" s="88">
        <v>0.87074829931972786</v>
      </c>
      <c r="AU12" s="88">
        <v>0.86585365853658536</v>
      </c>
      <c r="AV12" s="88">
        <v>0.92173913043478262</v>
      </c>
      <c r="AW12" s="88">
        <v>0.86016949152542377</v>
      </c>
      <c r="AX12" s="88">
        <v>0.83739837398373984</v>
      </c>
      <c r="AY12" s="88">
        <v>0.82857142857142863</v>
      </c>
      <c r="AZ12" s="88">
        <v>0.85106382978723405</v>
      </c>
      <c r="BA12" s="88">
        <v>0.53333333333333333</v>
      </c>
      <c r="BB12" s="88">
        <v>0.71111111111111114</v>
      </c>
      <c r="BC12" s="88">
        <v>0</v>
      </c>
      <c r="BD12" s="88">
        <v>0</v>
      </c>
      <c r="BE12" s="88">
        <v>0</v>
      </c>
      <c r="BF12" s="89">
        <v>0</v>
      </c>
      <c r="BG12" s="88">
        <v>0.66379310344827591</v>
      </c>
      <c r="BH12" s="88">
        <v>0.59459459459459463</v>
      </c>
      <c r="BI12" s="88">
        <v>0.68993839835728954</v>
      </c>
      <c r="BJ12" s="88">
        <v>0.6389496717724289</v>
      </c>
      <c r="BK12" s="88">
        <v>0.55107526881720426</v>
      </c>
      <c r="BL12" s="88">
        <v>0.5490196078431373</v>
      </c>
      <c r="BM12" s="88">
        <v>0.61182519280205661</v>
      </c>
      <c r="BN12" s="88">
        <v>0.76296296296296295</v>
      </c>
      <c r="BO12" s="88">
        <v>0.66809421841541761</v>
      </c>
      <c r="BP12" s="88">
        <v>0.66</v>
      </c>
      <c r="BQ12" s="88">
        <v>0.71813725490196079</v>
      </c>
      <c r="BR12" s="88">
        <v>0.66893424036281179</v>
      </c>
      <c r="BS12" s="88">
        <v>0.65111561866125756</v>
      </c>
      <c r="BT12" s="88">
        <v>0.63424124513618674</v>
      </c>
      <c r="BU12" s="88">
        <v>0.69406392694063923</v>
      </c>
      <c r="BV12" s="88">
        <v>0.32</v>
      </c>
      <c r="BW12" s="88">
        <v>0.41</v>
      </c>
      <c r="BX12" s="88">
        <v>0.36</v>
      </c>
      <c r="BY12" s="89">
        <v>0.35</v>
      </c>
    </row>
    <row r="13" spans="1:77" x14ac:dyDescent="0.35">
      <c r="A13" s="82" t="s">
        <v>7</v>
      </c>
      <c r="B13" s="88">
        <v>0.33333333333333331</v>
      </c>
      <c r="C13" s="88">
        <v>0.15</v>
      </c>
      <c r="D13" s="88">
        <v>0.22222222222222221</v>
      </c>
      <c r="E13" s="88">
        <v>0.50467289719626163</v>
      </c>
      <c r="F13" s="88">
        <v>0.56190476190476191</v>
      </c>
      <c r="G13" s="88">
        <v>0.59223300970873782</v>
      </c>
      <c r="H13" s="88">
        <v>0.5714285714285714</v>
      </c>
      <c r="I13" s="88">
        <v>0.62903225806451613</v>
      </c>
      <c r="J13" s="88">
        <v>0.57258064516129037</v>
      </c>
      <c r="K13" s="88">
        <v>0.54545454545454541</v>
      </c>
      <c r="L13" s="88">
        <v>0.50588235294117645</v>
      </c>
      <c r="M13" s="88">
        <v>1</v>
      </c>
      <c r="N13" s="88">
        <v>0.69230769230769229</v>
      </c>
      <c r="O13" s="88" t="s">
        <v>33</v>
      </c>
      <c r="P13" s="88">
        <v>0</v>
      </c>
      <c r="Q13" s="88" t="s">
        <v>33</v>
      </c>
      <c r="R13" s="88" t="s">
        <v>33</v>
      </c>
      <c r="S13" s="88" t="s">
        <v>33</v>
      </c>
      <c r="T13" s="89" t="s">
        <v>33</v>
      </c>
      <c r="U13" s="88">
        <v>0.42038216560509556</v>
      </c>
      <c r="V13" s="88">
        <v>0.55371900826446285</v>
      </c>
      <c r="W13" s="88">
        <v>0.38265306122448978</v>
      </c>
      <c r="X13" s="88">
        <v>0.29661016949152541</v>
      </c>
      <c r="Y13" s="88">
        <v>0.43093922651933703</v>
      </c>
      <c r="Z13" s="88">
        <v>0.34523809523809523</v>
      </c>
      <c r="AA13" s="88">
        <v>0.39416058394160586</v>
      </c>
      <c r="AB13" s="88">
        <v>0.54148471615720528</v>
      </c>
      <c r="AC13" s="88">
        <v>0.53608247422680411</v>
      </c>
      <c r="AD13" s="88">
        <v>0.49411764705882355</v>
      </c>
      <c r="AE13" s="88">
        <v>0.59615384615384615</v>
      </c>
      <c r="AF13" s="88">
        <v>0.70833333333333337</v>
      </c>
      <c r="AG13" s="88">
        <v>0.74871794871794872</v>
      </c>
      <c r="AH13" s="88">
        <v>0.76811594202898548</v>
      </c>
      <c r="AI13" s="88">
        <v>0.75</v>
      </c>
      <c r="AJ13" s="88">
        <v>0.63</v>
      </c>
      <c r="AK13" s="88">
        <v>0.43</v>
      </c>
      <c r="AL13" s="88">
        <v>0.45</v>
      </c>
      <c r="AM13" s="89">
        <v>0.54</v>
      </c>
      <c r="AN13" s="88">
        <v>0.30136986301369861</v>
      </c>
      <c r="AO13" s="88">
        <v>0.45714285714285713</v>
      </c>
      <c r="AP13" s="88">
        <v>0.44848484848484849</v>
      </c>
      <c r="AQ13" s="88">
        <v>0.65432098765432101</v>
      </c>
      <c r="AR13" s="88">
        <v>0.66216216216216217</v>
      </c>
      <c r="AS13" s="88">
        <v>0.63953488372093026</v>
      </c>
      <c r="AT13" s="88">
        <v>0.5879396984924623</v>
      </c>
      <c r="AU13" s="88">
        <v>0.69491525423728817</v>
      </c>
      <c r="AV13" s="88">
        <v>0.740506329113924</v>
      </c>
      <c r="AW13" s="88">
        <v>0.70149253731343286</v>
      </c>
      <c r="AX13" s="88">
        <v>0.61904761904761907</v>
      </c>
      <c r="AY13" s="88">
        <v>0.62318840579710144</v>
      </c>
      <c r="AZ13" s="88">
        <v>0.79069767441860461</v>
      </c>
      <c r="BA13" s="88">
        <v>0.6</v>
      </c>
      <c r="BB13" s="88">
        <v>0.53846153846153844</v>
      </c>
      <c r="BC13" s="88">
        <v>0.39</v>
      </c>
      <c r="BD13" s="88">
        <v>0.16</v>
      </c>
      <c r="BE13" s="88">
        <v>0.12</v>
      </c>
      <c r="BF13" s="89">
        <v>0.15</v>
      </c>
      <c r="BG13" s="88">
        <v>0.49222797927461137</v>
      </c>
      <c r="BH13" s="88">
        <v>0.43737574552683894</v>
      </c>
      <c r="BI13" s="88">
        <v>0.56742556917688269</v>
      </c>
      <c r="BJ13" s="88">
        <v>0.59183673469387754</v>
      </c>
      <c r="BK13" s="88">
        <v>0.6044657097288676</v>
      </c>
      <c r="BL13" s="88">
        <v>0.54391891891891897</v>
      </c>
      <c r="BM13" s="88">
        <v>0.51656920077972712</v>
      </c>
      <c r="BN13" s="88">
        <v>0.55332302936630606</v>
      </c>
      <c r="BO13" s="88">
        <v>0.62079062957540265</v>
      </c>
      <c r="BP13" s="88">
        <v>0.59799713876967098</v>
      </c>
      <c r="BQ13" s="88">
        <v>0.62618296529968454</v>
      </c>
      <c r="BR13" s="88">
        <v>0.54621848739495793</v>
      </c>
      <c r="BS13" s="88">
        <v>0.56959706959706957</v>
      </c>
      <c r="BT13" s="88">
        <v>0.60861759425493711</v>
      </c>
      <c r="BU13" s="88">
        <v>0.61805555555555558</v>
      </c>
      <c r="BV13" s="88">
        <v>0.28000000000000003</v>
      </c>
      <c r="BW13" s="88">
        <v>0.34</v>
      </c>
      <c r="BX13" s="88">
        <v>0.28999999999999998</v>
      </c>
      <c r="BY13" s="89">
        <v>0.28999999999999998</v>
      </c>
    </row>
    <row r="14" spans="1:77" x14ac:dyDescent="0.35">
      <c r="A14" s="82" t="s">
        <v>8</v>
      </c>
      <c r="B14" s="88">
        <v>1</v>
      </c>
      <c r="C14" s="88">
        <v>0.81818181818181823</v>
      </c>
      <c r="D14" s="88">
        <v>1</v>
      </c>
      <c r="E14" s="88">
        <v>1</v>
      </c>
      <c r="F14" s="88">
        <v>0.96875</v>
      </c>
      <c r="G14" s="88">
        <v>1</v>
      </c>
      <c r="H14" s="88">
        <v>0.98039215686274506</v>
      </c>
      <c r="I14" s="88">
        <v>0.97222222222222221</v>
      </c>
      <c r="J14" s="88">
        <v>1</v>
      </c>
      <c r="K14" s="88">
        <v>0.82499999999999996</v>
      </c>
      <c r="L14" s="88">
        <v>0.88888888888888884</v>
      </c>
      <c r="M14" s="88" t="s">
        <v>33</v>
      </c>
      <c r="N14" s="88">
        <v>0.7142857142857143</v>
      </c>
      <c r="O14" s="88">
        <v>0.66666666666666663</v>
      </c>
      <c r="P14" s="88">
        <v>0.6</v>
      </c>
      <c r="Q14" s="88">
        <v>0</v>
      </c>
      <c r="R14" s="88">
        <v>0</v>
      </c>
      <c r="S14" s="88">
        <v>0</v>
      </c>
      <c r="T14" s="89">
        <v>0</v>
      </c>
      <c r="U14" s="88">
        <v>0.51041666666666663</v>
      </c>
      <c r="V14" s="88">
        <v>0.50877192982456143</v>
      </c>
      <c r="W14" s="88">
        <v>0.51515151515151514</v>
      </c>
      <c r="X14" s="88">
        <v>3.6363636363636362E-2</v>
      </c>
      <c r="Y14" s="88">
        <v>0.5</v>
      </c>
      <c r="Z14" s="88">
        <v>0.57723577235772361</v>
      </c>
      <c r="AA14" s="88">
        <v>0.79259259259259263</v>
      </c>
      <c r="AB14" s="88">
        <v>0.85</v>
      </c>
      <c r="AC14" s="88">
        <v>0.69784172661870503</v>
      </c>
      <c r="AD14" s="88">
        <v>0.80536912751677847</v>
      </c>
      <c r="AE14" s="88">
        <v>0.87387387387387383</v>
      </c>
      <c r="AF14" s="88">
        <v>0.73015873015873012</v>
      </c>
      <c r="AG14" s="88">
        <v>0.85185185185185186</v>
      </c>
      <c r="AH14" s="88">
        <v>0.91111111111111109</v>
      </c>
      <c r="AI14" s="88">
        <v>0.76315789473684215</v>
      </c>
      <c r="AJ14" s="88">
        <v>0.62</v>
      </c>
      <c r="AK14" s="88">
        <v>0.67</v>
      </c>
      <c r="AL14" s="88">
        <v>0.62</v>
      </c>
      <c r="AM14" s="89">
        <v>0.66</v>
      </c>
      <c r="AN14" s="88">
        <v>0.93939393939393945</v>
      </c>
      <c r="AO14" s="88">
        <v>0.64102564102564108</v>
      </c>
      <c r="AP14" s="88">
        <v>0.94339622641509435</v>
      </c>
      <c r="AQ14" s="88">
        <v>0.92753623188405798</v>
      </c>
      <c r="AR14" s="88">
        <v>0.78409090909090906</v>
      </c>
      <c r="AS14" s="88">
        <v>0.9726027397260274</v>
      </c>
      <c r="AT14" s="88">
        <v>0.8771929824561403</v>
      </c>
      <c r="AU14" s="88">
        <v>0.60752688172043012</v>
      </c>
      <c r="AV14" s="88">
        <v>0.84848484848484851</v>
      </c>
      <c r="AW14" s="88">
        <v>0.77319587628865982</v>
      </c>
      <c r="AX14" s="88">
        <v>0.86</v>
      </c>
      <c r="AY14" s="88">
        <v>0.88349514563106801</v>
      </c>
      <c r="AZ14" s="88">
        <v>0.8928571428571429</v>
      </c>
      <c r="BA14" s="88">
        <v>0.61016949152542377</v>
      </c>
      <c r="BB14" s="88">
        <v>0.80701754385964908</v>
      </c>
      <c r="BC14" s="88">
        <v>0.6</v>
      </c>
      <c r="BD14" s="88">
        <v>0.4</v>
      </c>
      <c r="BE14" s="88">
        <v>0.43</v>
      </c>
      <c r="BF14" s="89">
        <v>0.31</v>
      </c>
      <c r="BG14" s="88">
        <v>1</v>
      </c>
      <c r="BH14" s="88">
        <v>0.97752808988764039</v>
      </c>
      <c r="BI14" s="88">
        <v>1</v>
      </c>
      <c r="BJ14" s="88">
        <v>1</v>
      </c>
      <c r="BK14" s="88">
        <v>1</v>
      </c>
      <c r="BL14" s="88">
        <v>1</v>
      </c>
      <c r="BM14" s="88">
        <v>1</v>
      </c>
      <c r="BN14" s="88">
        <v>0.95035460992907805</v>
      </c>
      <c r="BO14" s="88">
        <v>0.85925925925925928</v>
      </c>
      <c r="BP14" s="88">
        <v>0.88079470198675491</v>
      </c>
      <c r="BQ14" s="88">
        <v>0.89873417721518989</v>
      </c>
      <c r="BR14" s="88">
        <v>0.87951807228915657</v>
      </c>
      <c r="BS14" s="88">
        <v>0.9</v>
      </c>
      <c r="BT14" s="88">
        <v>1</v>
      </c>
      <c r="BU14" s="88">
        <v>0.86178861788617889</v>
      </c>
      <c r="BV14" s="88">
        <v>0.75</v>
      </c>
      <c r="BW14" s="88">
        <v>0.73</v>
      </c>
      <c r="BX14" s="88">
        <v>0.82</v>
      </c>
      <c r="BY14" s="89">
        <v>0.8</v>
      </c>
    </row>
    <row r="15" spans="1:77" x14ac:dyDescent="0.35">
      <c r="A15" s="83" t="s">
        <v>9</v>
      </c>
      <c r="B15" s="91">
        <v>0.66153846153846152</v>
      </c>
      <c r="C15" s="91">
        <v>0.3</v>
      </c>
      <c r="D15" s="91">
        <v>0.82258064516129037</v>
      </c>
      <c r="E15" s="91">
        <v>0.8007518796992481</v>
      </c>
      <c r="F15" s="91">
        <v>0.69714285714285718</v>
      </c>
      <c r="G15" s="91">
        <v>0.77822580645161288</v>
      </c>
      <c r="H15" s="91">
        <v>0.79012345679012341</v>
      </c>
      <c r="I15" s="91">
        <v>0.90277777777777779</v>
      </c>
      <c r="J15" s="91">
        <v>0.81987577639751552</v>
      </c>
      <c r="K15" s="91">
        <v>0.81673306772908372</v>
      </c>
      <c r="L15" s="91">
        <v>0.7911111111111111</v>
      </c>
      <c r="M15" s="91">
        <v>0.88</v>
      </c>
      <c r="N15" s="91">
        <v>0.91089108910891092</v>
      </c>
      <c r="O15" s="91">
        <v>0.23225806451612904</v>
      </c>
      <c r="P15" s="91">
        <v>0.66666666666666663</v>
      </c>
      <c r="Q15" s="91">
        <v>0.16</v>
      </c>
      <c r="R15" s="91">
        <v>0.03</v>
      </c>
      <c r="S15" s="91">
        <v>0.03</v>
      </c>
      <c r="T15" s="92">
        <v>0.04</v>
      </c>
      <c r="U15" s="91">
        <v>0.53658536585365857</v>
      </c>
      <c r="V15" s="91">
        <v>0.5957446808510638</v>
      </c>
      <c r="W15" s="91">
        <v>0.5058139534883721</v>
      </c>
      <c r="X15" s="91">
        <v>0.47494305239179957</v>
      </c>
      <c r="Y15" s="91">
        <v>0.52708638360175697</v>
      </c>
      <c r="Z15" s="91">
        <v>0.52981969486823854</v>
      </c>
      <c r="AA15" s="91">
        <v>0.57301808066759385</v>
      </c>
      <c r="AB15" s="91">
        <v>0.65874730021598271</v>
      </c>
      <c r="AC15" s="91">
        <v>0.62686567164179108</v>
      </c>
      <c r="AD15" s="91">
        <v>0.64936886395511917</v>
      </c>
      <c r="AE15" s="91">
        <v>0.6938483547925608</v>
      </c>
      <c r="AF15" s="91">
        <v>0.69392033542976939</v>
      </c>
      <c r="AG15" s="91">
        <v>0.72727272727272729</v>
      </c>
      <c r="AH15" s="91">
        <v>0.67692307692307696</v>
      </c>
      <c r="AI15" s="91">
        <v>0.68453608247422681</v>
      </c>
      <c r="AJ15" s="91">
        <v>0.62</v>
      </c>
      <c r="AK15" s="91">
        <v>0.52</v>
      </c>
      <c r="AL15" s="91">
        <v>0.55000000000000004</v>
      </c>
      <c r="AM15" s="92">
        <v>0.56000000000000005</v>
      </c>
      <c r="AN15" s="91">
        <v>0.52928870292887031</v>
      </c>
      <c r="AO15" s="91">
        <v>0.39726027397260272</v>
      </c>
      <c r="AP15" s="91">
        <v>0.65833333333333333</v>
      </c>
      <c r="AQ15" s="91">
        <v>0.73708206686930089</v>
      </c>
      <c r="AR15" s="91">
        <v>0.67370892018779338</v>
      </c>
      <c r="AS15" s="91">
        <v>0.74549098196392782</v>
      </c>
      <c r="AT15" s="91">
        <v>0.68846153846153846</v>
      </c>
      <c r="AU15" s="91">
        <v>0.694019471488178</v>
      </c>
      <c r="AV15" s="91">
        <v>0.7955882352941176</v>
      </c>
      <c r="AW15" s="91">
        <v>0.76579352850539295</v>
      </c>
      <c r="AX15" s="91">
        <v>0.71588785046728975</v>
      </c>
      <c r="AY15" s="91">
        <v>0.61396303901437377</v>
      </c>
      <c r="AZ15" s="91">
        <v>0.65986394557823125</v>
      </c>
      <c r="BA15" s="91">
        <v>0.47</v>
      </c>
      <c r="BB15" s="91">
        <v>0.5725190839694656</v>
      </c>
      <c r="BC15" s="91">
        <v>0.37</v>
      </c>
      <c r="BD15" s="91">
        <v>0.18</v>
      </c>
      <c r="BE15" s="91">
        <v>0.16</v>
      </c>
      <c r="BF15" s="92">
        <v>0.17</v>
      </c>
      <c r="BG15" s="91">
        <v>0.55211267605633807</v>
      </c>
      <c r="BH15" s="91">
        <v>0.52695214105793453</v>
      </c>
      <c r="BI15" s="91">
        <v>0.58661604176554338</v>
      </c>
      <c r="BJ15" s="91">
        <v>0.56682692307692306</v>
      </c>
      <c r="BK15" s="91">
        <v>0.54622599374720859</v>
      </c>
      <c r="BL15" s="91">
        <v>0.57130584192439859</v>
      </c>
      <c r="BM15" s="91">
        <v>0.55307539682539686</v>
      </c>
      <c r="BN15" s="91">
        <v>0.60526315789473684</v>
      </c>
      <c r="BO15" s="91">
        <v>0.58113848768054377</v>
      </c>
      <c r="BP15" s="91">
        <v>0.56277755349212755</v>
      </c>
      <c r="BQ15" s="91">
        <v>0.6106060606060606</v>
      </c>
      <c r="BR15" s="91">
        <v>0.57119653492149436</v>
      </c>
      <c r="BS15" s="91">
        <v>0.57815442561205277</v>
      </c>
      <c r="BT15" s="91">
        <v>0.59693633317376738</v>
      </c>
      <c r="BU15" s="91">
        <v>0.59541604384653712</v>
      </c>
      <c r="BV15" s="91">
        <v>0.28000000000000003</v>
      </c>
      <c r="BW15" s="91">
        <v>0.33</v>
      </c>
      <c r="BX15" s="91">
        <v>0.3</v>
      </c>
      <c r="BY15" s="92">
        <v>0.28999999999999998</v>
      </c>
    </row>
    <row r="18" spans="1:78" x14ac:dyDescent="0.35">
      <c r="A18" s="78"/>
      <c r="B18" s="84"/>
      <c r="C18" s="79"/>
      <c r="D18" s="79"/>
      <c r="E18" s="79"/>
      <c r="F18" s="79" t="s">
        <v>34</v>
      </c>
      <c r="G18" s="79"/>
      <c r="H18" s="79"/>
      <c r="I18" s="79"/>
      <c r="J18" s="79"/>
      <c r="K18" s="79"/>
      <c r="L18" s="84"/>
      <c r="M18" s="79"/>
      <c r="N18" s="79"/>
      <c r="O18" s="79"/>
      <c r="P18" s="79"/>
      <c r="Q18" s="77"/>
      <c r="R18" s="77"/>
      <c r="S18" s="77"/>
      <c r="T18" s="26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7"/>
      <c r="AJ18" s="77"/>
      <c r="AK18" s="77"/>
      <c r="AL18" s="77"/>
      <c r="AM18" s="26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7"/>
      <c r="BC18" s="77"/>
      <c r="BD18" s="77"/>
      <c r="BE18" s="77"/>
      <c r="BF18" s="26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26"/>
    </row>
    <row r="19" spans="1:78" x14ac:dyDescent="0.35">
      <c r="A19" s="93"/>
      <c r="B19" s="85" t="s">
        <v>1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79"/>
      <c r="P19" s="79"/>
      <c r="Q19" s="79"/>
      <c r="R19" s="79"/>
      <c r="S19" s="77"/>
      <c r="T19" s="26"/>
      <c r="U19" s="84" t="s">
        <v>2</v>
      </c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84"/>
      <c r="AH19" s="84"/>
      <c r="AI19" s="79"/>
      <c r="AJ19" s="79"/>
      <c r="AK19" s="79"/>
      <c r="AL19" s="77"/>
      <c r="AM19" s="26"/>
      <c r="AN19" s="78" t="s">
        <v>3</v>
      </c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84"/>
      <c r="BA19" s="84"/>
      <c r="BB19" s="84"/>
      <c r="BC19" s="79"/>
      <c r="BD19" s="79"/>
      <c r="BE19" s="77"/>
      <c r="BF19" s="26"/>
      <c r="BG19" s="84" t="s">
        <v>12</v>
      </c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7"/>
      <c r="BY19" s="26"/>
    </row>
    <row r="20" spans="1:78" x14ac:dyDescent="0.35">
      <c r="A20" s="78" t="s">
        <v>0</v>
      </c>
      <c r="B20" s="80">
        <v>44075</v>
      </c>
      <c r="C20" s="80">
        <v>44136</v>
      </c>
      <c r="D20" s="80">
        <v>44197</v>
      </c>
      <c r="E20" s="80">
        <v>44256</v>
      </c>
      <c r="F20" s="80">
        <v>44317</v>
      </c>
      <c r="G20" s="80">
        <v>44378</v>
      </c>
      <c r="H20" s="80">
        <v>44440</v>
      </c>
      <c r="I20" s="80">
        <v>44501</v>
      </c>
      <c r="J20" s="80">
        <v>44562</v>
      </c>
      <c r="K20" s="80">
        <v>44621</v>
      </c>
      <c r="L20" s="80">
        <v>44682</v>
      </c>
      <c r="M20" s="80">
        <v>44743</v>
      </c>
      <c r="N20" s="80">
        <v>44805</v>
      </c>
      <c r="O20" s="80">
        <v>44866</v>
      </c>
      <c r="P20" s="80">
        <v>44927</v>
      </c>
      <c r="Q20" s="80">
        <v>44986</v>
      </c>
      <c r="R20" s="80">
        <v>45047</v>
      </c>
      <c r="S20" s="80">
        <v>45108</v>
      </c>
      <c r="T20" s="86">
        <v>45170</v>
      </c>
      <c r="U20" s="80">
        <v>44075</v>
      </c>
      <c r="V20" s="80">
        <v>44136</v>
      </c>
      <c r="W20" s="80">
        <v>44197</v>
      </c>
      <c r="X20" s="80">
        <v>44256</v>
      </c>
      <c r="Y20" s="80">
        <v>44317</v>
      </c>
      <c r="Z20" s="80">
        <v>44378</v>
      </c>
      <c r="AA20" s="80">
        <v>44440</v>
      </c>
      <c r="AB20" s="80">
        <v>44501</v>
      </c>
      <c r="AC20" s="80">
        <v>44562</v>
      </c>
      <c r="AD20" s="80">
        <v>44621</v>
      </c>
      <c r="AE20" s="80">
        <v>44682</v>
      </c>
      <c r="AF20" s="80">
        <v>44743</v>
      </c>
      <c r="AG20" s="80">
        <v>44805</v>
      </c>
      <c r="AH20" s="80">
        <v>44866</v>
      </c>
      <c r="AI20" s="80">
        <v>44927</v>
      </c>
      <c r="AJ20" s="80">
        <v>44986</v>
      </c>
      <c r="AK20" s="80">
        <v>45047</v>
      </c>
      <c r="AL20" s="80">
        <v>45108</v>
      </c>
      <c r="AM20" s="86">
        <v>45170</v>
      </c>
      <c r="AN20" s="80">
        <v>44075</v>
      </c>
      <c r="AO20" s="80">
        <v>44136</v>
      </c>
      <c r="AP20" s="80">
        <v>44197</v>
      </c>
      <c r="AQ20" s="80">
        <v>44256</v>
      </c>
      <c r="AR20" s="80">
        <v>44317</v>
      </c>
      <c r="AS20" s="80">
        <v>44378</v>
      </c>
      <c r="AT20" s="80">
        <v>44440</v>
      </c>
      <c r="AU20" s="80">
        <v>44501</v>
      </c>
      <c r="AV20" s="80">
        <v>44562</v>
      </c>
      <c r="AW20" s="80">
        <v>44621</v>
      </c>
      <c r="AX20" s="80">
        <v>44682</v>
      </c>
      <c r="AY20" s="80">
        <v>44743</v>
      </c>
      <c r="AZ20" s="80">
        <v>44805</v>
      </c>
      <c r="BA20" s="80">
        <v>44866</v>
      </c>
      <c r="BB20" s="80">
        <v>44927</v>
      </c>
      <c r="BC20" s="80">
        <v>44986</v>
      </c>
      <c r="BD20" s="80">
        <v>45047</v>
      </c>
      <c r="BE20" s="80">
        <v>45108</v>
      </c>
      <c r="BF20" s="86">
        <v>45170</v>
      </c>
      <c r="BG20" s="80">
        <v>44075</v>
      </c>
      <c r="BH20" s="80">
        <v>44136</v>
      </c>
      <c r="BI20" s="80">
        <v>44197</v>
      </c>
      <c r="BJ20" s="80">
        <v>44256</v>
      </c>
      <c r="BK20" s="80">
        <v>44317</v>
      </c>
      <c r="BL20" s="80">
        <v>44378</v>
      </c>
      <c r="BM20" s="80">
        <v>44440</v>
      </c>
      <c r="BN20" s="80">
        <v>44501</v>
      </c>
      <c r="BO20" s="80">
        <v>44562</v>
      </c>
      <c r="BP20" s="80">
        <v>44621</v>
      </c>
      <c r="BQ20" s="80">
        <v>44682</v>
      </c>
      <c r="BR20" s="80">
        <v>44743</v>
      </c>
      <c r="BS20" s="80">
        <v>44805</v>
      </c>
      <c r="BT20" s="80">
        <v>44866</v>
      </c>
      <c r="BU20" s="80">
        <v>44927</v>
      </c>
      <c r="BV20" s="80">
        <v>44986</v>
      </c>
      <c r="BW20" s="80">
        <v>45047</v>
      </c>
      <c r="BX20" s="80">
        <v>45108</v>
      </c>
      <c r="BY20" s="86">
        <v>45170</v>
      </c>
    </row>
    <row r="21" spans="1:78" x14ac:dyDescent="0.35">
      <c r="A21" s="81" t="s">
        <v>10</v>
      </c>
      <c r="B21" s="87">
        <v>1</v>
      </c>
      <c r="C21" s="87">
        <v>1</v>
      </c>
      <c r="D21" s="87">
        <v>1</v>
      </c>
      <c r="E21" s="87">
        <v>1</v>
      </c>
      <c r="F21" s="87">
        <v>1</v>
      </c>
      <c r="G21" s="87">
        <v>1</v>
      </c>
      <c r="H21" s="87">
        <v>1</v>
      </c>
      <c r="I21" s="87">
        <v>1</v>
      </c>
      <c r="J21" s="87">
        <v>1</v>
      </c>
      <c r="K21" s="87">
        <v>1</v>
      </c>
      <c r="L21" s="87">
        <v>1</v>
      </c>
      <c r="M21" s="87">
        <v>1</v>
      </c>
      <c r="N21" s="87">
        <v>1</v>
      </c>
      <c r="O21" s="87">
        <v>1</v>
      </c>
      <c r="P21" s="87">
        <v>1</v>
      </c>
      <c r="Q21" s="87">
        <v>1</v>
      </c>
      <c r="R21" s="88">
        <v>1</v>
      </c>
      <c r="S21" s="88">
        <v>1</v>
      </c>
      <c r="T21" s="89">
        <v>1</v>
      </c>
      <c r="U21" s="87">
        <v>0.45182724252491696</v>
      </c>
      <c r="V21" s="87">
        <v>0.4563106796116505</v>
      </c>
      <c r="W21" s="87">
        <v>0.36949152542372882</v>
      </c>
      <c r="X21" s="87">
        <v>0.45583038869257952</v>
      </c>
      <c r="Y21" s="87">
        <v>0.44705882352941179</v>
      </c>
      <c r="Z21" s="87">
        <v>0.57090909090909092</v>
      </c>
      <c r="AA21" s="87">
        <v>0.50859106529209619</v>
      </c>
      <c r="AB21" s="87">
        <v>0.48562300319488816</v>
      </c>
      <c r="AC21" s="87">
        <v>0.53924914675767921</v>
      </c>
      <c r="AD21" s="87">
        <v>0.56304985337243407</v>
      </c>
      <c r="AE21" s="87">
        <v>0.52870090634441091</v>
      </c>
      <c r="AF21" s="87">
        <v>0.6053639846743295</v>
      </c>
      <c r="AG21" s="87">
        <v>0.5161290322580645</v>
      </c>
      <c r="AH21" s="87">
        <v>0.61513157894736847</v>
      </c>
      <c r="AI21" s="87">
        <v>0.6635802469135802</v>
      </c>
      <c r="AJ21" s="87">
        <v>0.2</v>
      </c>
      <c r="AK21" s="88">
        <v>0.21</v>
      </c>
      <c r="AL21" s="88">
        <v>0.19</v>
      </c>
      <c r="AM21" s="89">
        <v>0.16</v>
      </c>
      <c r="AN21" s="87">
        <v>0.84449244060475159</v>
      </c>
      <c r="AO21" s="87">
        <v>0.83125000000000004</v>
      </c>
      <c r="AP21" s="87">
        <v>0.83588621444201316</v>
      </c>
      <c r="AQ21" s="87">
        <v>0.85614849187935038</v>
      </c>
      <c r="AR21" s="87">
        <v>0.83050847457627119</v>
      </c>
      <c r="AS21" s="87">
        <v>0.78017241379310343</v>
      </c>
      <c r="AT21" s="87">
        <v>0.81924882629107976</v>
      </c>
      <c r="AU21" s="87">
        <v>0.88</v>
      </c>
      <c r="AV21" s="87">
        <v>0.88148148148148153</v>
      </c>
      <c r="AW21" s="87">
        <v>0.89573459715639814</v>
      </c>
      <c r="AX21" s="87">
        <v>0.89669421487603307</v>
      </c>
      <c r="AY21" s="87">
        <v>0.91648351648351645</v>
      </c>
      <c r="AZ21" s="87">
        <v>0.83369330453563717</v>
      </c>
      <c r="BA21" s="87">
        <v>0.85778781038374718</v>
      </c>
      <c r="BB21" s="87">
        <v>0.84162895927601811</v>
      </c>
      <c r="BC21" s="87">
        <v>0.8</v>
      </c>
      <c r="BD21" s="88">
        <v>0.81</v>
      </c>
      <c r="BE21" s="88">
        <v>0.81</v>
      </c>
      <c r="BF21" s="89">
        <v>0.8</v>
      </c>
      <c r="BG21" s="87">
        <v>1</v>
      </c>
      <c r="BH21" s="87">
        <v>1</v>
      </c>
      <c r="BI21" s="87">
        <v>1</v>
      </c>
      <c r="BJ21" s="87">
        <v>1</v>
      </c>
      <c r="BK21" s="87">
        <v>1</v>
      </c>
      <c r="BL21" s="87">
        <v>1</v>
      </c>
      <c r="BM21" s="87">
        <v>1</v>
      </c>
      <c r="BN21" s="87">
        <v>1</v>
      </c>
      <c r="BO21" s="87">
        <v>1</v>
      </c>
      <c r="BP21" s="87">
        <v>1</v>
      </c>
      <c r="BQ21" s="87">
        <v>1</v>
      </c>
      <c r="BR21" s="87">
        <v>1</v>
      </c>
      <c r="BS21" s="87">
        <v>1</v>
      </c>
      <c r="BT21" s="87">
        <v>1</v>
      </c>
      <c r="BU21" s="87">
        <v>1</v>
      </c>
      <c r="BV21" s="87">
        <v>0.99</v>
      </c>
      <c r="BW21" s="88">
        <v>0.95</v>
      </c>
      <c r="BX21" s="88">
        <v>0.95</v>
      </c>
      <c r="BY21" s="89">
        <v>0.95</v>
      </c>
    </row>
    <row r="22" spans="1:78" x14ac:dyDescent="0.35">
      <c r="A22" s="82" t="s">
        <v>4</v>
      </c>
      <c r="B22" s="88">
        <v>0.57580174927113703</v>
      </c>
      <c r="C22" s="88">
        <v>0.53054911059551435</v>
      </c>
      <c r="D22" s="88">
        <v>0.54691462383770073</v>
      </c>
      <c r="E22" s="88">
        <v>0.46963946869070211</v>
      </c>
      <c r="F22" s="88">
        <v>0.40971659919028341</v>
      </c>
      <c r="G22" s="88">
        <v>0.38951612903225807</v>
      </c>
      <c r="H22" s="88">
        <v>0.41176470588235292</v>
      </c>
      <c r="I22" s="88">
        <v>0.54963898916967513</v>
      </c>
      <c r="J22" s="88">
        <v>0.54963898916967513</v>
      </c>
      <c r="K22" s="88">
        <v>0.58171041490262487</v>
      </c>
      <c r="L22" s="88">
        <v>0.58714043993231813</v>
      </c>
      <c r="M22" s="88">
        <v>0.60441582336706534</v>
      </c>
      <c r="N22" s="88">
        <v>0.6580706781279847</v>
      </c>
      <c r="O22" s="88">
        <v>0.62743280815569968</v>
      </c>
      <c r="P22" s="88">
        <v>0.57046979865771807</v>
      </c>
      <c r="Q22" s="88">
        <v>0.66</v>
      </c>
      <c r="R22" s="88">
        <v>0.72</v>
      </c>
      <c r="S22" s="88">
        <v>0.71</v>
      </c>
      <c r="T22" s="89">
        <v>0.69</v>
      </c>
      <c r="U22" s="88">
        <v>0.36883320281910731</v>
      </c>
      <c r="V22" s="88">
        <v>0.3748191027496382</v>
      </c>
      <c r="W22" s="88">
        <v>0.3991031390134529</v>
      </c>
      <c r="X22" s="88">
        <v>0.44786564030790765</v>
      </c>
      <c r="Y22" s="88">
        <v>0.3983244478293983</v>
      </c>
      <c r="Z22" s="88">
        <v>0.38580931263858093</v>
      </c>
      <c r="AA22" s="88">
        <v>0.28613352898019073</v>
      </c>
      <c r="AB22" s="88">
        <v>0.37422839506172839</v>
      </c>
      <c r="AC22" s="88">
        <v>0.35463756819953235</v>
      </c>
      <c r="AD22" s="88">
        <v>0.35035349567949725</v>
      </c>
      <c r="AE22" s="88">
        <v>0.39949537426408749</v>
      </c>
      <c r="AF22" s="88">
        <v>0.37909516380655228</v>
      </c>
      <c r="AG22" s="88">
        <v>0.41093750000000001</v>
      </c>
      <c r="AH22" s="88">
        <v>0.49396471680594245</v>
      </c>
      <c r="AI22" s="88">
        <v>0.37051792828685259</v>
      </c>
      <c r="AJ22" s="88">
        <v>0.24</v>
      </c>
      <c r="AK22" s="88">
        <v>0.25</v>
      </c>
      <c r="AL22" s="88">
        <v>0.3</v>
      </c>
      <c r="AM22" s="89">
        <v>0.31</v>
      </c>
      <c r="AN22" s="88">
        <v>0.27167947310647639</v>
      </c>
      <c r="AO22" s="88">
        <v>0.32750845546786922</v>
      </c>
      <c r="AP22" s="88">
        <v>0.31074380165289256</v>
      </c>
      <c r="AQ22" s="88">
        <v>0.38028169014084506</v>
      </c>
      <c r="AR22" s="88">
        <v>0.31434952540480177</v>
      </c>
      <c r="AS22" s="88">
        <v>0.26216216216216215</v>
      </c>
      <c r="AT22" s="88">
        <v>0.26095003084515733</v>
      </c>
      <c r="AU22" s="88">
        <v>0.25896860986547088</v>
      </c>
      <c r="AV22" s="88">
        <v>0.26257348138471587</v>
      </c>
      <c r="AW22" s="88">
        <v>0.24559270516717324</v>
      </c>
      <c r="AX22" s="88">
        <v>0.26744186046511625</v>
      </c>
      <c r="AY22" s="88">
        <v>0.26899798251513113</v>
      </c>
      <c r="AZ22" s="88">
        <v>0.2964705882352941</v>
      </c>
      <c r="BA22" s="88">
        <v>0.25547445255474455</v>
      </c>
      <c r="BB22" s="88">
        <v>0.32657926102502982</v>
      </c>
      <c r="BC22" s="88">
        <v>0.41</v>
      </c>
      <c r="BD22" s="88">
        <v>0.45</v>
      </c>
      <c r="BE22" s="88">
        <v>0.43</v>
      </c>
      <c r="BF22" s="89">
        <v>0.41</v>
      </c>
      <c r="BG22" s="88">
        <v>0.97450837581937366</v>
      </c>
      <c r="BH22" s="88">
        <v>0.93726090283091046</v>
      </c>
      <c r="BI22" s="88">
        <v>0.96217851739788196</v>
      </c>
      <c r="BJ22" s="88">
        <v>0.96315028901734101</v>
      </c>
      <c r="BK22" s="88">
        <v>0.94914089347079034</v>
      </c>
      <c r="BL22" s="88">
        <v>0.96446339729921815</v>
      </c>
      <c r="BM22" s="88">
        <v>0.95499618611746762</v>
      </c>
      <c r="BN22" s="88">
        <v>0.93312101910828027</v>
      </c>
      <c r="BO22" s="88">
        <v>0.98357963875205257</v>
      </c>
      <c r="BP22" s="88">
        <v>0.97725490196078435</v>
      </c>
      <c r="BQ22" s="88">
        <v>0.98932926829268297</v>
      </c>
      <c r="BR22" s="88">
        <v>0.99836199836199835</v>
      </c>
      <c r="BS22" s="88">
        <v>0.97932330827067671</v>
      </c>
      <c r="BT22" s="88">
        <v>0.97389033942558745</v>
      </c>
      <c r="BU22" s="88">
        <v>0.99264029438822443</v>
      </c>
      <c r="BV22" s="88">
        <v>0.99</v>
      </c>
      <c r="BW22" s="88">
        <v>0.98</v>
      </c>
      <c r="BX22" s="88">
        <v>0.98</v>
      </c>
      <c r="BY22" s="89">
        <v>0.97</v>
      </c>
    </row>
    <row r="23" spans="1:78" x14ac:dyDescent="0.35">
      <c r="A23" s="82" t="s">
        <v>31</v>
      </c>
      <c r="B23" s="88">
        <v>1</v>
      </c>
      <c r="C23" s="88">
        <v>1</v>
      </c>
      <c r="D23" s="88">
        <v>1</v>
      </c>
      <c r="E23" s="88">
        <v>1</v>
      </c>
      <c r="F23" s="88">
        <v>1</v>
      </c>
      <c r="G23" s="88">
        <v>1</v>
      </c>
      <c r="H23" s="88">
        <v>1</v>
      </c>
      <c r="I23" s="88">
        <v>1</v>
      </c>
      <c r="J23" s="88">
        <v>1</v>
      </c>
      <c r="K23" s="88">
        <v>1</v>
      </c>
      <c r="L23" s="88">
        <v>1</v>
      </c>
      <c r="M23" s="88">
        <v>1</v>
      </c>
      <c r="N23" s="88">
        <v>1</v>
      </c>
      <c r="O23" s="88">
        <v>1</v>
      </c>
      <c r="P23" s="88">
        <v>1</v>
      </c>
      <c r="Q23" s="88">
        <v>1</v>
      </c>
      <c r="R23" s="88">
        <v>1</v>
      </c>
      <c r="S23" s="88">
        <v>1</v>
      </c>
      <c r="T23" s="89">
        <v>1</v>
      </c>
      <c r="U23" s="88">
        <v>1</v>
      </c>
      <c r="V23" s="88">
        <v>1</v>
      </c>
      <c r="W23" s="88">
        <v>1</v>
      </c>
      <c r="X23" s="88">
        <v>1</v>
      </c>
      <c r="Y23" s="88">
        <v>1</v>
      </c>
      <c r="Z23" s="88">
        <v>1</v>
      </c>
      <c r="AA23" s="88">
        <v>1</v>
      </c>
      <c r="AB23" s="88">
        <v>1</v>
      </c>
      <c r="AC23" s="88">
        <v>1</v>
      </c>
      <c r="AD23" s="88">
        <v>1</v>
      </c>
      <c r="AE23" s="88">
        <v>1</v>
      </c>
      <c r="AF23" s="88">
        <v>1</v>
      </c>
      <c r="AG23" s="88">
        <v>1</v>
      </c>
      <c r="AH23" s="88">
        <v>1</v>
      </c>
      <c r="AI23" s="88">
        <v>1</v>
      </c>
      <c r="AJ23" s="88">
        <v>1</v>
      </c>
      <c r="AK23" s="88">
        <v>1</v>
      </c>
      <c r="AL23" s="88">
        <v>1</v>
      </c>
      <c r="AM23" s="89">
        <v>1</v>
      </c>
      <c r="AN23" s="88">
        <v>0.97787610619469023</v>
      </c>
      <c r="AO23" s="88">
        <v>0.97231833910034604</v>
      </c>
      <c r="AP23" s="88">
        <v>0.99118942731277537</v>
      </c>
      <c r="AQ23" s="88">
        <v>0.96818181818181814</v>
      </c>
      <c r="AR23" s="88">
        <v>0.96721311475409832</v>
      </c>
      <c r="AS23" s="88">
        <v>0.95397489539748959</v>
      </c>
      <c r="AT23" s="88">
        <v>0.95744680851063835</v>
      </c>
      <c r="AU23" s="88">
        <v>0.94666666666666666</v>
      </c>
      <c r="AV23" s="88">
        <v>1</v>
      </c>
      <c r="AW23" s="88">
        <v>1</v>
      </c>
      <c r="AX23" s="88">
        <v>1</v>
      </c>
      <c r="AY23" s="88">
        <v>0.98994974874371855</v>
      </c>
      <c r="AZ23" s="88">
        <v>0.97787610619469023</v>
      </c>
      <c r="BA23" s="88">
        <v>1</v>
      </c>
      <c r="BB23" s="88">
        <v>1</v>
      </c>
      <c r="BC23" s="88">
        <v>1</v>
      </c>
      <c r="BD23" s="88">
        <v>1</v>
      </c>
      <c r="BE23" s="88">
        <v>1</v>
      </c>
      <c r="BF23" s="89">
        <v>1</v>
      </c>
      <c r="BG23" s="88">
        <v>1</v>
      </c>
      <c r="BH23" s="88">
        <v>1</v>
      </c>
      <c r="BI23" s="88">
        <v>1</v>
      </c>
      <c r="BJ23" s="88">
        <v>1</v>
      </c>
      <c r="BK23" s="88">
        <v>1</v>
      </c>
      <c r="BL23" s="88">
        <v>1</v>
      </c>
      <c r="BM23" s="88">
        <v>1</v>
      </c>
      <c r="BN23" s="88">
        <v>1</v>
      </c>
      <c r="BO23" s="88">
        <v>1</v>
      </c>
      <c r="BP23" s="88">
        <v>1</v>
      </c>
      <c r="BQ23" s="88">
        <v>1</v>
      </c>
      <c r="BR23" s="88">
        <v>1</v>
      </c>
      <c r="BS23" s="88">
        <v>0.97546012269938653</v>
      </c>
      <c r="BT23" s="88">
        <v>1</v>
      </c>
      <c r="BU23" s="88">
        <v>1</v>
      </c>
      <c r="BV23" s="88">
        <v>1</v>
      </c>
      <c r="BW23" s="88">
        <v>1</v>
      </c>
      <c r="BX23" s="88">
        <v>1</v>
      </c>
      <c r="BY23" s="89">
        <v>1</v>
      </c>
    </row>
    <row r="24" spans="1:78" x14ac:dyDescent="0.35">
      <c r="A24" s="82" t="s">
        <v>17</v>
      </c>
      <c r="B24" s="88">
        <v>0.28358208955223879</v>
      </c>
      <c r="C24" s="88">
        <v>0.36</v>
      </c>
      <c r="D24" s="88">
        <v>0.49275362318840582</v>
      </c>
      <c r="E24" s="88">
        <v>0.32432432432432434</v>
      </c>
      <c r="F24" s="88">
        <v>0.41176470588235292</v>
      </c>
      <c r="G24" s="88">
        <v>0.2413793103448276</v>
      </c>
      <c r="H24" s="88">
        <v>0.23809523809523808</v>
      </c>
      <c r="I24" s="88">
        <v>0.22340425531914893</v>
      </c>
      <c r="J24" s="88">
        <v>0.22340425531914893</v>
      </c>
      <c r="K24" s="88">
        <v>0.23762376237623761</v>
      </c>
      <c r="L24" s="88">
        <v>0.14583333333333334</v>
      </c>
      <c r="M24" s="88">
        <v>0.23456790123456789</v>
      </c>
      <c r="N24" s="88">
        <v>0.27777777777777779</v>
      </c>
      <c r="O24" s="88">
        <v>0.48148148148148145</v>
      </c>
      <c r="P24" s="88">
        <v>0.13793103448275862</v>
      </c>
      <c r="Q24" s="88">
        <v>0.05</v>
      </c>
      <c r="R24" s="88">
        <v>0.01</v>
      </c>
      <c r="S24" s="88">
        <v>0</v>
      </c>
      <c r="T24" s="89">
        <v>0</v>
      </c>
      <c r="U24" s="88">
        <v>0.20547945205479451</v>
      </c>
      <c r="V24" s="88">
        <v>0.14285714285714285</v>
      </c>
      <c r="W24" s="88">
        <v>0.10280373831775701</v>
      </c>
      <c r="X24" s="88">
        <v>0.10638297872340426</v>
      </c>
      <c r="Y24" s="88">
        <v>0.10328638497652583</v>
      </c>
      <c r="Z24" s="88">
        <v>6.6666666666666666E-2</v>
      </c>
      <c r="AA24" s="88">
        <v>0.16494845360824742</v>
      </c>
      <c r="AB24" s="88">
        <v>0.10837438423645321</v>
      </c>
      <c r="AC24" s="88">
        <v>6.3063063063063057E-2</v>
      </c>
      <c r="AD24" s="88">
        <v>0</v>
      </c>
      <c r="AE24" s="88">
        <v>5.7971014492753624E-2</v>
      </c>
      <c r="AF24" s="88">
        <v>0.11949685534591195</v>
      </c>
      <c r="AG24" s="88">
        <v>0.11299435028248588</v>
      </c>
      <c r="AH24" s="88">
        <v>6.6666666666666666E-2</v>
      </c>
      <c r="AI24" s="88">
        <v>9.2485549132947972E-2</v>
      </c>
      <c r="AJ24" s="88">
        <v>0.14000000000000001</v>
      </c>
      <c r="AK24" s="88">
        <v>0.1</v>
      </c>
      <c r="AL24" s="88">
        <v>0.12</v>
      </c>
      <c r="AM24" s="89">
        <v>0.12</v>
      </c>
      <c r="AN24" s="88">
        <v>0.495</v>
      </c>
      <c r="AO24" s="88">
        <v>0.43404255319148938</v>
      </c>
      <c r="AP24" s="88">
        <v>0.33936651583710409</v>
      </c>
      <c r="AQ24" s="88">
        <v>0.4</v>
      </c>
      <c r="AR24" s="88">
        <v>0.3273542600896861</v>
      </c>
      <c r="AS24" s="88">
        <v>0.29914529914529914</v>
      </c>
      <c r="AT24" s="88">
        <v>0.34259259259259262</v>
      </c>
      <c r="AU24" s="88">
        <v>0.30136986301369861</v>
      </c>
      <c r="AV24" s="88">
        <v>0.27586206896551724</v>
      </c>
      <c r="AW24" s="88">
        <v>0.23039215686274508</v>
      </c>
      <c r="AX24" s="88">
        <v>0.23749999999999999</v>
      </c>
      <c r="AY24" s="88">
        <v>0.35064935064935066</v>
      </c>
      <c r="AZ24" s="88">
        <v>0.23469387755102042</v>
      </c>
      <c r="BA24" s="88">
        <v>0.21142857142857144</v>
      </c>
      <c r="BB24" s="88">
        <v>0.13725490196078433</v>
      </c>
      <c r="BC24" s="88">
        <v>0.23</v>
      </c>
      <c r="BD24" s="88">
        <v>0.21</v>
      </c>
      <c r="BE24" s="88">
        <v>0.18</v>
      </c>
      <c r="BF24" s="89">
        <v>0.14000000000000001</v>
      </c>
      <c r="BG24" s="88">
        <v>1</v>
      </c>
      <c r="BH24" s="88">
        <v>1</v>
      </c>
      <c r="BI24" s="88">
        <v>0.9538461538461539</v>
      </c>
      <c r="BJ24" s="88">
        <v>1</v>
      </c>
      <c r="BK24" s="88">
        <v>1</v>
      </c>
      <c r="BL24" s="88">
        <v>1</v>
      </c>
      <c r="BM24" s="88">
        <v>0.90196078431372551</v>
      </c>
      <c r="BN24" s="88">
        <v>1</v>
      </c>
      <c r="BO24" s="88">
        <v>1</v>
      </c>
      <c r="BP24" s="88">
        <v>1</v>
      </c>
      <c r="BQ24" s="88">
        <v>1</v>
      </c>
      <c r="BR24" s="88">
        <v>1</v>
      </c>
      <c r="BS24" s="88">
        <v>0.96202531645569622</v>
      </c>
      <c r="BT24" s="88">
        <v>1</v>
      </c>
      <c r="BU24" s="88">
        <v>1</v>
      </c>
      <c r="BV24" s="88">
        <v>1</v>
      </c>
      <c r="BW24" s="88">
        <v>1</v>
      </c>
      <c r="BX24" s="88">
        <v>1</v>
      </c>
      <c r="BY24" s="89">
        <v>0.98</v>
      </c>
    </row>
    <row r="25" spans="1:78" x14ac:dyDescent="0.35">
      <c r="A25" s="82" t="s">
        <v>11</v>
      </c>
      <c r="B25" s="88">
        <v>1</v>
      </c>
      <c r="C25" s="88">
        <v>1</v>
      </c>
      <c r="D25" s="88">
        <v>1</v>
      </c>
      <c r="E25" s="88">
        <v>1</v>
      </c>
      <c r="F25" s="88">
        <v>1</v>
      </c>
      <c r="G25" s="88">
        <v>1</v>
      </c>
      <c r="H25" s="88">
        <v>0.97682119205298013</v>
      </c>
      <c r="I25" s="88">
        <v>0.9925373134328358</v>
      </c>
      <c r="J25" s="88">
        <v>0.9925373134328358</v>
      </c>
      <c r="K25" s="88">
        <v>0.98381877022653719</v>
      </c>
      <c r="L25" s="88">
        <v>1</v>
      </c>
      <c r="M25" s="88">
        <v>1</v>
      </c>
      <c r="N25" s="88">
        <v>1</v>
      </c>
      <c r="O25" s="88">
        <v>1</v>
      </c>
      <c r="P25" s="88">
        <v>0.98013245033112584</v>
      </c>
      <c r="Q25" s="88">
        <v>1</v>
      </c>
      <c r="R25" s="88">
        <v>1</v>
      </c>
      <c r="S25" s="88">
        <v>1</v>
      </c>
      <c r="T25" s="89">
        <v>0.99</v>
      </c>
      <c r="U25" s="88">
        <v>0.41290322580645161</v>
      </c>
      <c r="V25" s="88">
        <v>0.38661710037174724</v>
      </c>
      <c r="W25" s="88">
        <v>0.43462897526501765</v>
      </c>
      <c r="X25" s="88">
        <v>0.473015873015873</v>
      </c>
      <c r="Y25" s="88">
        <v>0.42571428571428571</v>
      </c>
      <c r="Z25" s="88">
        <v>0.37127371273712739</v>
      </c>
      <c r="AA25" s="88">
        <v>0.39884393063583817</v>
      </c>
      <c r="AB25" s="88">
        <v>0.26996197718631176</v>
      </c>
      <c r="AC25" s="88">
        <v>0.25600000000000001</v>
      </c>
      <c r="AD25" s="88">
        <v>0.2899628252788104</v>
      </c>
      <c r="AE25" s="88">
        <v>0.19811320754716982</v>
      </c>
      <c r="AF25" s="88">
        <v>0.36666666666666664</v>
      </c>
      <c r="AG25" s="88">
        <v>0.41328413284132842</v>
      </c>
      <c r="AH25" s="88">
        <v>0.4279835390946502</v>
      </c>
      <c r="AI25" s="88">
        <v>0.43404255319148938</v>
      </c>
      <c r="AJ25" s="88">
        <v>0.15</v>
      </c>
      <c r="AK25" s="88">
        <v>0.19</v>
      </c>
      <c r="AL25" s="88">
        <v>0.18</v>
      </c>
      <c r="AM25" s="89">
        <v>0.17</v>
      </c>
      <c r="AN25" s="88">
        <v>0.3828125</v>
      </c>
      <c r="AO25" s="88">
        <v>0.45905707196029777</v>
      </c>
      <c r="AP25" s="88">
        <v>0.4622425629290618</v>
      </c>
      <c r="AQ25" s="88">
        <v>0.44096385542168676</v>
      </c>
      <c r="AR25" s="88">
        <v>0.36827956989247312</v>
      </c>
      <c r="AS25" s="88">
        <v>0.39285714285714285</v>
      </c>
      <c r="AT25" s="88">
        <v>0.52369077306733169</v>
      </c>
      <c r="AU25" s="88">
        <v>0.43669250645994834</v>
      </c>
      <c r="AV25" s="88">
        <v>0.44502617801047123</v>
      </c>
      <c r="AW25" s="88">
        <v>0.44533333333333336</v>
      </c>
      <c r="AX25" s="88">
        <v>0.36734693877551022</v>
      </c>
      <c r="AY25" s="88">
        <v>0.52873563218390807</v>
      </c>
      <c r="AZ25" s="88">
        <v>0.48952879581151831</v>
      </c>
      <c r="BA25" s="88">
        <v>0.52254641909814326</v>
      </c>
      <c r="BB25" s="88">
        <v>0.37313432835820898</v>
      </c>
      <c r="BC25" s="88">
        <v>0.39</v>
      </c>
      <c r="BD25" s="88">
        <v>0.37</v>
      </c>
      <c r="BE25" s="88">
        <v>0.37</v>
      </c>
      <c r="BF25" s="89">
        <v>0.35</v>
      </c>
      <c r="BG25" s="88">
        <v>1</v>
      </c>
      <c r="BH25" s="88">
        <v>1</v>
      </c>
      <c r="BI25" s="88">
        <v>0.99069767441860468</v>
      </c>
      <c r="BJ25" s="88">
        <v>1</v>
      </c>
      <c r="BK25" s="88">
        <v>1</v>
      </c>
      <c r="BL25" s="88">
        <v>1</v>
      </c>
      <c r="BM25" s="88">
        <v>1</v>
      </c>
      <c r="BN25" s="88">
        <v>0.98319327731092432</v>
      </c>
      <c r="BO25" s="88">
        <v>0.99163179916317989</v>
      </c>
      <c r="BP25" s="88">
        <v>1</v>
      </c>
      <c r="BQ25" s="88">
        <v>0.93625498007968122</v>
      </c>
      <c r="BR25" s="88">
        <v>0.97520661157024791</v>
      </c>
      <c r="BS25" s="88">
        <v>0.99163179916317989</v>
      </c>
      <c r="BT25" s="88">
        <v>0.95850622406639008</v>
      </c>
      <c r="BU25" s="88">
        <v>1</v>
      </c>
      <c r="BV25" s="88">
        <v>0.99</v>
      </c>
      <c r="BW25" s="88">
        <v>0.99</v>
      </c>
      <c r="BX25" s="88">
        <v>0.99</v>
      </c>
      <c r="BY25" s="89">
        <v>0.98</v>
      </c>
    </row>
    <row r="26" spans="1:78" x14ac:dyDescent="0.35">
      <c r="A26" s="82" t="s">
        <v>14</v>
      </c>
      <c r="B26" s="88">
        <v>1</v>
      </c>
      <c r="C26" s="88">
        <v>1</v>
      </c>
      <c r="D26" s="88">
        <v>1</v>
      </c>
      <c r="E26" s="88">
        <v>1</v>
      </c>
      <c r="F26" s="88">
        <v>1</v>
      </c>
      <c r="G26" s="88">
        <v>1</v>
      </c>
      <c r="H26" s="88">
        <v>1</v>
      </c>
      <c r="I26" s="88">
        <v>1</v>
      </c>
      <c r="J26" s="88">
        <v>1</v>
      </c>
      <c r="K26" s="88">
        <v>1</v>
      </c>
      <c r="L26" s="88">
        <v>1</v>
      </c>
      <c r="M26" s="88">
        <v>1</v>
      </c>
      <c r="N26" s="88">
        <v>1</v>
      </c>
      <c r="O26" s="88">
        <v>1</v>
      </c>
      <c r="P26" s="88">
        <v>1</v>
      </c>
      <c r="Q26" s="88">
        <v>1</v>
      </c>
      <c r="R26" s="88">
        <v>1</v>
      </c>
      <c r="S26" s="88">
        <v>1</v>
      </c>
      <c r="T26" s="89">
        <v>1</v>
      </c>
      <c r="U26" s="88">
        <v>1</v>
      </c>
      <c r="V26" s="88">
        <v>1</v>
      </c>
      <c r="W26" s="88">
        <v>1</v>
      </c>
      <c r="X26" s="88">
        <v>1</v>
      </c>
      <c r="Y26" s="88">
        <v>1</v>
      </c>
      <c r="Z26" s="88">
        <v>1</v>
      </c>
      <c r="AA26" s="88">
        <v>1</v>
      </c>
      <c r="AB26" s="88">
        <v>1</v>
      </c>
      <c r="AC26" s="88">
        <v>1</v>
      </c>
      <c r="AD26" s="88">
        <v>1</v>
      </c>
      <c r="AE26" s="88">
        <v>1</v>
      </c>
      <c r="AF26" s="88">
        <v>1</v>
      </c>
      <c r="AG26" s="88">
        <v>1</v>
      </c>
      <c r="AH26" s="88">
        <v>1</v>
      </c>
      <c r="AI26" s="88">
        <v>1</v>
      </c>
      <c r="AJ26" s="88">
        <v>1</v>
      </c>
      <c r="AK26" s="88">
        <v>1</v>
      </c>
      <c r="AL26" s="88">
        <v>1</v>
      </c>
      <c r="AM26" s="89">
        <v>1</v>
      </c>
      <c r="AN26" s="88">
        <v>0.979890310786106</v>
      </c>
      <c r="AO26" s="88">
        <v>0.9822616407982262</v>
      </c>
      <c r="AP26" s="88">
        <v>0.96404494382022476</v>
      </c>
      <c r="AQ26" s="88">
        <v>0.95757575757575752</v>
      </c>
      <c r="AR26" s="88">
        <v>0.95810564663023678</v>
      </c>
      <c r="AS26" s="88">
        <v>0.96311475409836067</v>
      </c>
      <c r="AT26" s="88">
        <v>0.97921478060046185</v>
      </c>
      <c r="AU26" s="88">
        <v>0.95965417867435154</v>
      </c>
      <c r="AV26" s="88">
        <v>0.98305084745762716</v>
      </c>
      <c r="AW26" s="88">
        <v>0.97857142857142854</v>
      </c>
      <c r="AX26" s="88">
        <v>0.96984924623115576</v>
      </c>
      <c r="AY26" s="88">
        <v>0.99202127659574468</v>
      </c>
      <c r="AZ26" s="88">
        <v>1</v>
      </c>
      <c r="BA26" s="88">
        <v>0.99503722084367241</v>
      </c>
      <c r="BB26" s="88">
        <v>1</v>
      </c>
      <c r="BC26" s="88">
        <v>0.99</v>
      </c>
      <c r="BD26" s="88">
        <v>0.98</v>
      </c>
      <c r="BE26" s="88">
        <v>0.99</v>
      </c>
      <c r="BF26" s="89">
        <v>0.98</v>
      </c>
      <c r="BG26" s="88">
        <v>1</v>
      </c>
      <c r="BH26" s="88">
        <v>1</v>
      </c>
      <c r="BI26" s="88">
        <v>1</v>
      </c>
      <c r="BJ26" s="88">
        <v>1</v>
      </c>
      <c r="BK26" s="88">
        <v>1</v>
      </c>
      <c r="BL26" s="88">
        <v>1</v>
      </c>
      <c r="BM26" s="88">
        <v>1</v>
      </c>
      <c r="BN26" s="88">
        <v>1</v>
      </c>
      <c r="BO26" s="88">
        <v>1</v>
      </c>
      <c r="BP26" s="88">
        <v>1</v>
      </c>
      <c r="BQ26" s="88">
        <v>1</v>
      </c>
      <c r="BR26" s="88">
        <v>1</v>
      </c>
      <c r="BS26" s="88">
        <v>1</v>
      </c>
      <c r="BT26" s="88">
        <v>1</v>
      </c>
      <c r="BU26" s="88">
        <v>1</v>
      </c>
      <c r="BV26" s="88">
        <v>1</v>
      </c>
      <c r="BW26" s="88">
        <v>1</v>
      </c>
      <c r="BX26" s="88">
        <v>1</v>
      </c>
      <c r="BY26" s="89">
        <v>1</v>
      </c>
      <c r="BZ26" s="82"/>
    </row>
    <row r="27" spans="1:78" x14ac:dyDescent="0.35">
      <c r="A27" s="82" t="s">
        <v>6</v>
      </c>
      <c r="B27" s="90">
        <v>1</v>
      </c>
      <c r="C27" s="90">
        <v>1</v>
      </c>
      <c r="D27" s="90">
        <v>1</v>
      </c>
      <c r="E27" s="90">
        <v>1</v>
      </c>
      <c r="F27" s="90">
        <v>1</v>
      </c>
      <c r="G27" s="90">
        <v>1</v>
      </c>
      <c r="H27" s="90">
        <v>1</v>
      </c>
      <c r="I27" s="90">
        <v>1</v>
      </c>
      <c r="J27" s="90">
        <v>1</v>
      </c>
      <c r="K27" s="90">
        <v>0.99739583333333337</v>
      </c>
      <c r="L27" s="90">
        <v>1</v>
      </c>
      <c r="M27" s="90">
        <v>1</v>
      </c>
      <c r="N27" s="90">
        <v>1</v>
      </c>
      <c r="O27" s="90">
        <v>1</v>
      </c>
      <c r="P27" s="90">
        <v>0.99603174603174605</v>
      </c>
      <c r="Q27" s="90">
        <v>1</v>
      </c>
      <c r="R27" s="88">
        <v>1</v>
      </c>
      <c r="S27" s="90">
        <v>1</v>
      </c>
      <c r="T27" s="89">
        <v>1</v>
      </c>
      <c r="U27" s="90">
        <v>0.56599286563614748</v>
      </c>
      <c r="V27" s="90">
        <v>0.53024911032028466</v>
      </c>
      <c r="W27" s="90">
        <v>0.55338691159586684</v>
      </c>
      <c r="X27" s="90">
        <v>0.57901390644753481</v>
      </c>
      <c r="Y27" s="90">
        <v>0.60425531914893615</v>
      </c>
      <c r="Z27" s="90">
        <v>0.52049180327868849</v>
      </c>
      <c r="AA27" s="90">
        <v>0.57208765859284894</v>
      </c>
      <c r="AB27" s="90">
        <v>0.54871794871794877</v>
      </c>
      <c r="AC27" s="90">
        <v>0.53537486800422385</v>
      </c>
      <c r="AD27" s="90">
        <v>0.60857664233576647</v>
      </c>
      <c r="AE27" s="90">
        <v>0.51696606786427146</v>
      </c>
      <c r="AF27" s="90">
        <v>0.54309327036599764</v>
      </c>
      <c r="AG27" s="90">
        <v>0.55646100116414432</v>
      </c>
      <c r="AH27" s="90">
        <v>0.49845520082389289</v>
      </c>
      <c r="AI27" s="90">
        <v>0.50056369785794819</v>
      </c>
      <c r="AJ27" s="90">
        <v>0.49</v>
      </c>
      <c r="AK27" s="88">
        <v>0.48</v>
      </c>
      <c r="AL27" s="90">
        <v>0.55000000000000004</v>
      </c>
      <c r="AM27" s="89">
        <v>0.47</v>
      </c>
      <c r="AN27" s="90">
        <v>0.64304812834224601</v>
      </c>
      <c r="AO27" s="90">
        <v>0.71251548946716237</v>
      </c>
      <c r="AP27" s="90">
        <v>0.67528735632183912</v>
      </c>
      <c r="AQ27" s="90">
        <v>0.67397260273972603</v>
      </c>
      <c r="AR27" s="90">
        <v>0.59976798143851506</v>
      </c>
      <c r="AS27" s="90">
        <v>0.63984674329501912</v>
      </c>
      <c r="AT27" s="90">
        <v>0.64222222222222225</v>
      </c>
      <c r="AU27" s="90">
        <v>0.65919811320754718</v>
      </c>
      <c r="AV27" s="90">
        <v>0.64234449760765555</v>
      </c>
      <c r="AW27" s="90">
        <v>0.5880322209436134</v>
      </c>
      <c r="AX27" s="90">
        <v>0.601965601965602</v>
      </c>
      <c r="AY27" s="90">
        <v>0.62758620689655176</v>
      </c>
      <c r="AZ27" s="90">
        <v>0.6106094808126411</v>
      </c>
      <c r="BA27" s="90">
        <v>0.60775370581527932</v>
      </c>
      <c r="BB27" s="90">
        <v>0.5942982456140351</v>
      </c>
      <c r="BC27" s="90">
        <v>0.45</v>
      </c>
      <c r="BD27" s="88">
        <v>0.35</v>
      </c>
      <c r="BE27" s="90">
        <v>0.35</v>
      </c>
      <c r="BF27" s="89">
        <v>0.35</v>
      </c>
      <c r="BG27" s="90">
        <v>0.98541114058355439</v>
      </c>
      <c r="BH27" s="90">
        <v>0.98311218335343786</v>
      </c>
      <c r="BI27" s="90">
        <v>0.99260355029585801</v>
      </c>
      <c r="BJ27" s="90">
        <v>0.99458728010825437</v>
      </c>
      <c r="BK27" s="90">
        <v>0.99718706047819972</v>
      </c>
      <c r="BL27" s="90">
        <v>1</v>
      </c>
      <c r="BM27" s="90">
        <v>1</v>
      </c>
      <c r="BN27" s="90">
        <v>1</v>
      </c>
      <c r="BO27" s="90">
        <v>0.98216939078751853</v>
      </c>
      <c r="BP27" s="90">
        <v>1</v>
      </c>
      <c r="BQ27" s="90">
        <v>0.99447513812154698</v>
      </c>
      <c r="BR27" s="90">
        <v>1</v>
      </c>
      <c r="BS27" s="90">
        <v>1</v>
      </c>
      <c r="BT27" s="90">
        <v>0.97924773022049283</v>
      </c>
      <c r="BU27" s="90">
        <v>0.99428571428571433</v>
      </c>
      <c r="BV27" s="90">
        <v>1</v>
      </c>
      <c r="BW27" s="88">
        <v>1</v>
      </c>
      <c r="BX27" s="90">
        <v>1</v>
      </c>
      <c r="BY27" s="89">
        <v>1</v>
      </c>
    </row>
    <row r="28" spans="1:78" x14ac:dyDescent="0.35">
      <c r="A28" s="82" t="s">
        <v>16</v>
      </c>
      <c r="B28" s="88">
        <v>1</v>
      </c>
      <c r="C28" s="88">
        <v>0.99804878048780488</v>
      </c>
      <c r="D28" s="88">
        <v>1</v>
      </c>
      <c r="E28" s="88">
        <v>1</v>
      </c>
      <c r="F28" s="88">
        <v>0.99680170575692961</v>
      </c>
      <c r="G28" s="88">
        <v>1</v>
      </c>
      <c r="H28" s="88">
        <v>1</v>
      </c>
      <c r="I28" s="88">
        <v>1</v>
      </c>
      <c r="J28" s="88">
        <v>1</v>
      </c>
      <c r="K28" s="88">
        <v>1</v>
      </c>
      <c r="L28" s="88">
        <v>0.99770904925544102</v>
      </c>
      <c r="M28" s="88">
        <v>1</v>
      </c>
      <c r="N28" s="88">
        <v>1</v>
      </c>
      <c r="O28" s="88">
        <v>1</v>
      </c>
      <c r="P28" s="88">
        <v>1</v>
      </c>
      <c r="Q28" s="88">
        <v>1</v>
      </c>
      <c r="R28" s="88">
        <v>1</v>
      </c>
      <c r="S28" s="88">
        <v>1</v>
      </c>
      <c r="T28" s="89">
        <v>1</v>
      </c>
      <c r="U28" s="88">
        <v>0.53378378378378377</v>
      </c>
      <c r="V28" s="88">
        <v>0.52145922746781115</v>
      </c>
      <c r="W28" s="88">
        <v>0.65997888067581834</v>
      </c>
      <c r="X28" s="88">
        <v>0.67969598262757869</v>
      </c>
      <c r="Y28" s="88">
        <v>0.7567567567567568</v>
      </c>
      <c r="Z28" s="88">
        <v>0.63773148148148151</v>
      </c>
      <c r="AA28" s="88">
        <v>0.63687150837988826</v>
      </c>
      <c r="AB28" s="88">
        <v>0.66546762589928055</v>
      </c>
      <c r="AC28" s="88">
        <v>0.81992797118847538</v>
      </c>
      <c r="AD28" s="88">
        <v>0.7988826815642458</v>
      </c>
      <c r="AE28" s="88">
        <v>0.81416957026713122</v>
      </c>
      <c r="AF28" s="88">
        <v>0.7615112160566706</v>
      </c>
      <c r="AG28" s="88">
        <v>0.81127450980392157</v>
      </c>
      <c r="AH28" s="88">
        <v>0.7055150884495317</v>
      </c>
      <c r="AI28" s="88">
        <v>0.85729967069154778</v>
      </c>
      <c r="AJ28" s="88">
        <v>0.95</v>
      </c>
      <c r="AK28" s="88">
        <v>0.95</v>
      </c>
      <c r="AL28" s="88">
        <v>0.91</v>
      </c>
      <c r="AM28" s="89">
        <v>0.88</v>
      </c>
      <c r="AN28" s="88">
        <v>0.95308123249299714</v>
      </c>
      <c r="AO28" s="88">
        <v>0.91881443298969068</v>
      </c>
      <c r="AP28" s="88">
        <v>0.93852459016393441</v>
      </c>
      <c r="AQ28" s="88">
        <v>0.94577553593947039</v>
      </c>
      <c r="AR28" s="88">
        <v>0.91600861450107685</v>
      </c>
      <c r="AS28" s="88">
        <v>0.95437546746447266</v>
      </c>
      <c r="AT28" s="88">
        <v>0.9285714285714286</v>
      </c>
      <c r="AU28" s="88">
        <v>0.92916984006092918</v>
      </c>
      <c r="AV28" s="88">
        <v>0.92151675485008822</v>
      </c>
      <c r="AW28" s="88">
        <v>0.91954887218045112</v>
      </c>
      <c r="AX28" s="88">
        <v>0.89454001495886315</v>
      </c>
      <c r="AY28" s="88">
        <v>0.93383458646616546</v>
      </c>
      <c r="AZ28" s="88">
        <v>0.90365190365190362</v>
      </c>
      <c r="BA28" s="88">
        <v>0.92180774748923955</v>
      </c>
      <c r="BB28" s="88">
        <v>0.87679083094555876</v>
      </c>
      <c r="BC28" s="88">
        <v>0.94</v>
      </c>
      <c r="BD28" s="88">
        <v>0.95</v>
      </c>
      <c r="BE28" s="88">
        <v>0.92</v>
      </c>
      <c r="BF28" s="89">
        <v>0.88</v>
      </c>
      <c r="BG28" s="88">
        <v>1</v>
      </c>
      <c r="BH28" s="88">
        <v>0.98986828774062818</v>
      </c>
      <c r="BI28" s="88">
        <v>0.93978282329713725</v>
      </c>
      <c r="BJ28" s="88">
        <v>0.96529080675422141</v>
      </c>
      <c r="BK28" s="88">
        <v>1</v>
      </c>
      <c r="BL28" s="88">
        <v>1</v>
      </c>
      <c r="BM28" s="88">
        <v>0.98879837067209775</v>
      </c>
      <c r="BN28" s="88">
        <v>0.95065789473684215</v>
      </c>
      <c r="BO28" s="88">
        <v>0.97711442786069647</v>
      </c>
      <c r="BP28" s="88">
        <v>0.96275071633237819</v>
      </c>
      <c r="BQ28" s="88">
        <v>0.96114519427402867</v>
      </c>
      <c r="BR28" s="88">
        <v>1</v>
      </c>
      <c r="BS28" s="88">
        <v>0.95385906040268453</v>
      </c>
      <c r="BT28" s="88">
        <v>0.99610516066212274</v>
      </c>
      <c r="BU28" s="88">
        <v>0.99022482893450636</v>
      </c>
      <c r="BV28" s="88">
        <v>0.98</v>
      </c>
      <c r="BW28" s="88">
        <v>0.97</v>
      </c>
      <c r="BX28" s="88">
        <v>0.97</v>
      </c>
      <c r="BY28" s="89">
        <v>0.97</v>
      </c>
    </row>
    <row r="29" spans="1:78" x14ac:dyDescent="0.35">
      <c r="A29" s="82" t="s">
        <v>7</v>
      </c>
      <c r="B29" s="88">
        <v>0.58795860771401698</v>
      </c>
      <c r="C29" s="88">
        <v>0.5229268292682927</v>
      </c>
      <c r="D29" s="88">
        <v>0.584817244611059</v>
      </c>
      <c r="E29" s="88">
        <v>0.51716961498439129</v>
      </c>
      <c r="F29" s="88">
        <v>0.52631578947368418</v>
      </c>
      <c r="G29" s="88">
        <v>0.51504629629629628</v>
      </c>
      <c r="H29" s="88">
        <v>0.54587155963302747</v>
      </c>
      <c r="I29" s="88">
        <v>0.55052631578947364</v>
      </c>
      <c r="J29" s="88">
        <v>0.55052631578947364</v>
      </c>
      <c r="K29" s="88">
        <v>0.58092175777063237</v>
      </c>
      <c r="L29" s="88">
        <v>0.65407319952774501</v>
      </c>
      <c r="M29" s="88">
        <v>0.77283653846153844</v>
      </c>
      <c r="N29" s="88">
        <v>0.76900866217516839</v>
      </c>
      <c r="O29" s="88">
        <v>0.75115633672525439</v>
      </c>
      <c r="P29" s="88">
        <v>0.73773584905660372</v>
      </c>
      <c r="Q29" s="88">
        <v>0.77</v>
      </c>
      <c r="R29" s="88">
        <v>0.78</v>
      </c>
      <c r="S29" s="88">
        <v>0.77</v>
      </c>
      <c r="T29" s="89">
        <v>0.79</v>
      </c>
      <c r="U29" s="88">
        <v>0.36606189967982922</v>
      </c>
      <c r="V29" s="88">
        <v>0.33815028901734107</v>
      </c>
      <c r="W29" s="88">
        <v>0.44289044289044288</v>
      </c>
      <c r="X29" s="88">
        <v>0.34344660194174759</v>
      </c>
      <c r="Y29" s="88">
        <v>0.34353741496598639</v>
      </c>
      <c r="Z29" s="88">
        <v>0.37572254335260113</v>
      </c>
      <c r="AA29" s="88">
        <v>0.38307349665924278</v>
      </c>
      <c r="AB29" s="88">
        <v>0.33744394618834078</v>
      </c>
      <c r="AC29" s="88">
        <v>0.38738738738738737</v>
      </c>
      <c r="AD29" s="88">
        <v>0.39977349943374857</v>
      </c>
      <c r="AE29" s="88">
        <v>0.40850059031877212</v>
      </c>
      <c r="AF29" s="88">
        <v>0.47101449275362317</v>
      </c>
      <c r="AG29" s="88">
        <v>0.46746987951807228</v>
      </c>
      <c r="AH29" s="88">
        <v>0.42142857142857143</v>
      </c>
      <c r="AI29" s="88">
        <v>0.43109151047409039</v>
      </c>
      <c r="AJ29" s="88">
        <v>0.4</v>
      </c>
      <c r="AK29" s="88">
        <v>0.38</v>
      </c>
      <c r="AL29" s="88">
        <v>0.37</v>
      </c>
      <c r="AM29" s="89">
        <v>0.41</v>
      </c>
      <c r="AN29" s="88">
        <v>0.54317548746518107</v>
      </c>
      <c r="AO29" s="88">
        <v>0.58469945355191255</v>
      </c>
      <c r="AP29" s="88">
        <v>0.58269230769230773</v>
      </c>
      <c r="AQ29" s="88">
        <v>0.5991943605236657</v>
      </c>
      <c r="AR29" s="88">
        <v>0.53271028037383172</v>
      </c>
      <c r="AS29" s="88">
        <v>0.59296482412060303</v>
      </c>
      <c r="AT29" s="88">
        <v>0.59753593429158114</v>
      </c>
      <c r="AU29" s="88">
        <v>0.57229965156794427</v>
      </c>
      <c r="AV29" s="88">
        <v>0.63797942001870911</v>
      </c>
      <c r="AW29" s="88">
        <v>0.58747697974217317</v>
      </c>
      <c r="AX29" s="88">
        <v>0.67662116040955633</v>
      </c>
      <c r="AY29" s="88">
        <v>0.66551426101987898</v>
      </c>
      <c r="AZ29" s="88">
        <v>0.68824531516183984</v>
      </c>
      <c r="BA29" s="88">
        <v>0.65293185419968303</v>
      </c>
      <c r="BB29" s="88">
        <v>0.67534722222222221</v>
      </c>
      <c r="BC29" s="88">
        <v>0.67</v>
      </c>
      <c r="BD29" s="88">
        <v>0.7</v>
      </c>
      <c r="BE29" s="88">
        <v>0.67</v>
      </c>
      <c r="BF29" s="89">
        <v>0.66</v>
      </c>
      <c r="BG29" s="88">
        <v>0.98111723052714395</v>
      </c>
      <c r="BH29" s="88">
        <v>0.98358413132694933</v>
      </c>
      <c r="BI29" s="88">
        <v>0.95928753180661575</v>
      </c>
      <c r="BJ29" s="88">
        <v>0.97668393782383423</v>
      </c>
      <c r="BK29" s="88">
        <v>0.9508771929824561</v>
      </c>
      <c r="BL29" s="88">
        <v>0.98300536672629701</v>
      </c>
      <c r="BM29" s="88">
        <v>0.97453310696095075</v>
      </c>
      <c r="BN29" s="88">
        <v>0.97694278394534584</v>
      </c>
      <c r="BO29" s="88">
        <v>0.96099585062240667</v>
      </c>
      <c r="BP29" s="88">
        <v>0.96976568405139829</v>
      </c>
      <c r="BQ29" s="88">
        <v>0.96311818943839056</v>
      </c>
      <c r="BR29" s="88">
        <v>0.98587285570131178</v>
      </c>
      <c r="BS29" s="88">
        <v>0.98535080956052423</v>
      </c>
      <c r="BT29" s="88">
        <v>0.99844479004665632</v>
      </c>
      <c r="BU29" s="88">
        <v>0.99752475247524752</v>
      </c>
      <c r="BV29" s="88">
        <v>1</v>
      </c>
      <c r="BW29" s="88">
        <v>0.99</v>
      </c>
      <c r="BX29" s="88">
        <v>0.98</v>
      </c>
      <c r="BY29" s="89">
        <v>0.98</v>
      </c>
    </row>
    <row r="30" spans="1:78" x14ac:dyDescent="0.35">
      <c r="A30" s="82" t="s">
        <v>8</v>
      </c>
      <c r="B30" s="88">
        <v>1</v>
      </c>
      <c r="C30" s="88">
        <v>1</v>
      </c>
      <c r="D30" s="88">
        <v>1</v>
      </c>
      <c r="E30" s="88">
        <v>1</v>
      </c>
      <c r="F30" s="88">
        <v>1</v>
      </c>
      <c r="G30" s="88">
        <v>1</v>
      </c>
      <c r="H30" s="88">
        <v>1</v>
      </c>
      <c r="I30" s="88">
        <v>1</v>
      </c>
      <c r="J30" s="88">
        <v>1</v>
      </c>
      <c r="K30" s="88">
        <v>1</v>
      </c>
      <c r="L30" s="88">
        <v>1</v>
      </c>
      <c r="M30" s="88">
        <v>1</v>
      </c>
      <c r="N30" s="88">
        <v>0.99319727891156462</v>
      </c>
      <c r="O30" s="88">
        <v>1</v>
      </c>
      <c r="P30" s="88">
        <v>0.9975609756097561</v>
      </c>
      <c r="Q30" s="88">
        <v>1</v>
      </c>
      <c r="R30" s="88">
        <v>1</v>
      </c>
      <c r="S30" s="88">
        <v>1</v>
      </c>
      <c r="T30" s="89">
        <v>1</v>
      </c>
      <c r="U30" s="88">
        <v>1</v>
      </c>
      <c r="V30" s="88">
        <v>1</v>
      </c>
      <c r="W30" s="88">
        <v>1</v>
      </c>
      <c r="X30" s="88">
        <v>1</v>
      </c>
      <c r="Y30" s="88">
        <v>0.99513381995133821</v>
      </c>
      <c r="Z30" s="88">
        <v>1</v>
      </c>
      <c r="AA30" s="88">
        <v>0.9765625</v>
      </c>
      <c r="AB30" s="88">
        <v>0.97650130548302871</v>
      </c>
      <c r="AC30" s="88">
        <v>0.98104265402843605</v>
      </c>
      <c r="AD30" s="88">
        <v>1</v>
      </c>
      <c r="AE30" s="88">
        <v>1</v>
      </c>
      <c r="AF30" s="88">
        <v>1</v>
      </c>
      <c r="AG30" s="88">
        <v>1</v>
      </c>
      <c r="AH30" s="88">
        <v>0.99551569506726456</v>
      </c>
      <c r="AI30" s="88">
        <v>0.98409542743538769</v>
      </c>
      <c r="AJ30" s="88">
        <v>1</v>
      </c>
      <c r="AK30" s="88">
        <v>1</v>
      </c>
      <c r="AL30" s="88">
        <v>1</v>
      </c>
      <c r="AM30" s="89">
        <v>1</v>
      </c>
      <c r="AN30" s="88">
        <v>0.95990566037735847</v>
      </c>
      <c r="AO30" s="88">
        <v>0.9248291571753986</v>
      </c>
      <c r="AP30" s="88">
        <v>0.97011494252873565</v>
      </c>
      <c r="AQ30" s="88">
        <v>0.92266666666666663</v>
      </c>
      <c r="AR30" s="88">
        <v>0.89038031319910516</v>
      </c>
      <c r="AS30" s="88">
        <v>0.89879518072289155</v>
      </c>
      <c r="AT30" s="88">
        <v>0.89749999999999996</v>
      </c>
      <c r="AU30" s="88">
        <v>0.9828850855745721</v>
      </c>
      <c r="AV30" s="88">
        <v>0.94279176201372994</v>
      </c>
      <c r="AW30" s="88">
        <v>0.98726114649681529</v>
      </c>
      <c r="AX30" s="88">
        <v>0.9688195991091314</v>
      </c>
      <c r="AY30" s="88">
        <v>0.97247706422018354</v>
      </c>
      <c r="AZ30" s="88">
        <v>0.97887323943661975</v>
      </c>
      <c r="BA30" s="88">
        <v>0.97169811320754718</v>
      </c>
      <c r="BB30" s="88">
        <v>0.93350383631713552</v>
      </c>
      <c r="BC30" s="88">
        <v>1</v>
      </c>
      <c r="BD30" s="88">
        <v>0.99</v>
      </c>
      <c r="BE30" s="88">
        <v>0.99</v>
      </c>
      <c r="BF30" s="89">
        <v>0.99</v>
      </c>
      <c r="BG30" s="88">
        <v>1</v>
      </c>
      <c r="BH30" s="88">
        <v>1</v>
      </c>
      <c r="BI30" s="88">
        <v>1</v>
      </c>
      <c r="BJ30" s="88">
        <v>1</v>
      </c>
      <c r="BK30" s="88">
        <v>1</v>
      </c>
      <c r="BL30" s="88">
        <v>0.99755501222493892</v>
      </c>
      <c r="BM30" s="88">
        <v>1</v>
      </c>
      <c r="BN30" s="88">
        <v>1</v>
      </c>
      <c r="BO30" s="88">
        <v>1</v>
      </c>
      <c r="BP30" s="88">
        <v>1</v>
      </c>
      <c r="BQ30" s="88">
        <v>0.99532710280373837</v>
      </c>
      <c r="BR30" s="88">
        <v>0.99753694581280783</v>
      </c>
      <c r="BS30" s="88">
        <v>1</v>
      </c>
      <c r="BT30" s="88">
        <v>0.96934865900383138</v>
      </c>
      <c r="BU30" s="88">
        <v>0.98654708520179368</v>
      </c>
      <c r="BV30" s="88">
        <v>1</v>
      </c>
      <c r="BW30" s="88">
        <v>1</v>
      </c>
      <c r="BX30" s="88">
        <v>1</v>
      </c>
      <c r="BY30" s="89">
        <v>1</v>
      </c>
    </row>
    <row r="31" spans="1:78" x14ac:dyDescent="0.35">
      <c r="A31" s="83" t="s">
        <v>9</v>
      </c>
      <c r="B31" s="91">
        <v>0.80532263944586224</v>
      </c>
      <c r="C31" s="91">
        <v>0.79597649991098451</v>
      </c>
      <c r="D31" s="91">
        <v>0.81201334816462734</v>
      </c>
      <c r="E31" s="91">
        <v>0.79313668787352998</v>
      </c>
      <c r="F31" s="91">
        <v>0.77241112828438951</v>
      </c>
      <c r="G31" s="91">
        <v>0.75365425842915612</v>
      </c>
      <c r="H31" s="91">
        <v>0.76533178564519244</v>
      </c>
      <c r="I31" s="91">
        <v>0.79830747531734836</v>
      </c>
      <c r="J31" s="91">
        <v>0.79830747531734836</v>
      </c>
      <c r="K31" s="91">
        <v>0.81166180758017492</v>
      </c>
      <c r="L31" s="91">
        <v>0.83539752297243308</v>
      </c>
      <c r="M31" s="91">
        <v>0.85862570064355404</v>
      </c>
      <c r="N31" s="91">
        <v>0.87060960839725476</v>
      </c>
      <c r="O31" s="91">
        <v>0.864024864024864</v>
      </c>
      <c r="P31" s="91">
        <v>0.8435509554140127</v>
      </c>
      <c r="Q31" s="91">
        <v>0.86</v>
      </c>
      <c r="R31" s="91">
        <v>0.89</v>
      </c>
      <c r="S31" s="91">
        <v>0.89</v>
      </c>
      <c r="T31" s="92">
        <v>0.89</v>
      </c>
      <c r="U31" s="91">
        <v>0.5178793808930795</v>
      </c>
      <c r="V31" s="91">
        <v>0.49801072478809894</v>
      </c>
      <c r="W31" s="91">
        <v>0.54517802826981576</v>
      </c>
      <c r="X31" s="91">
        <v>0.55709342560553632</v>
      </c>
      <c r="Y31" s="91">
        <v>0.56265185699409925</v>
      </c>
      <c r="Z31" s="91">
        <v>0.52362637362637365</v>
      </c>
      <c r="AA31" s="91">
        <v>0.51295244854506739</v>
      </c>
      <c r="AB31" s="91">
        <v>0.51852521236219051</v>
      </c>
      <c r="AC31" s="91">
        <v>0.54476942400861295</v>
      </c>
      <c r="AD31" s="91">
        <v>0.56228610540725532</v>
      </c>
      <c r="AE31" s="91">
        <v>0.57448738885864636</v>
      </c>
      <c r="AF31" s="91">
        <v>0.58172333848531688</v>
      </c>
      <c r="AG31" s="91">
        <v>0.62013394725826709</v>
      </c>
      <c r="AH31" s="91">
        <v>0.59527326440177253</v>
      </c>
      <c r="AI31" s="91">
        <v>0.60564159292035402</v>
      </c>
      <c r="AJ31" s="91">
        <v>0.54</v>
      </c>
      <c r="AK31" s="91">
        <v>0.55000000000000004</v>
      </c>
      <c r="AL31" s="91">
        <v>0.55000000000000004</v>
      </c>
      <c r="AM31" s="92">
        <v>0.54</v>
      </c>
      <c r="AN31" s="91">
        <v>0.64564891733623864</v>
      </c>
      <c r="AO31" s="91">
        <v>0.6697539031489812</v>
      </c>
      <c r="AP31" s="91">
        <v>0.65642650502824085</v>
      </c>
      <c r="AQ31" s="91">
        <v>0.6816675869685257</v>
      </c>
      <c r="AR31" s="91">
        <v>0.62807017543859645</v>
      </c>
      <c r="AS31" s="91">
        <v>0.62518947223370536</v>
      </c>
      <c r="AT31" s="91">
        <v>0.64597602739726023</v>
      </c>
      <c r="AU31" s="91">
        <v>0.62644488299971812</v>
      </c>
      <c r="AV31" s="91">
        <v>0.64166541409890276</v>
      </c>
      <c r="AW31" s="91">
        <v>0.63433464345873103</v>
      </c>
      <c r="AX31" s="91">
        <v>0.642268473250454</v>
      </c>
      <c r="AY31" s="91">
        <v>0.67566384592938433</v>
      </c>
      <c r="AZ31" s="91">
        <v>0.73438815014307357</v>
      </c>
      <c r="BA31" s="91">
        <v>0.66000281571167108</v>
      </c>
      <c r="BB31" s="91">
        <v>0.64474772539288672</v>
      </c>
      <c r="BC31" s="91">
        <v>0.68</v>
      </c>
      <c r="BD31" s="91">
        <v>0.67</v>
      </c>
      <c r="BE31" s="91">
        <v>0.65</v>
      </c>
      <c r="BF31" s="92">
        <v>0.64</v>
      </c>
      <c r="BG31" s="91">
        <v>0.98833916375145758</v>
      </c>
      <c r="BH31" s="91">
        <v>0.97829256439332579</v>
      </c>
      <c r="BI31" s="91">
        <v>0.97051639916259591</v>
      </c>
      <c r="BJ31" s="91">
        <v>0.97961979791060116</v>
      </c>
      <c r="BK31" s="91">
        <v>0.97797430335391289</v>
      </c>
      <c r="BL31" s="91">
        <v>0.98804440649017933</v>
      </c>
      <c r="BM31" s="91">
        <v>0.98053441868695801</v>
      </c>
      <c r="BN31" s="91">
        <v>0.97085079249407902</v>
      </c>
      <c r="BO31" s="91">
        <v>0.98136534671205877</v>
      </c>
      <c r="BP31" s="91">
        <v>0.98192468619246864</v>
      </c>
      <c r="BQ31" s="91">
        <v>0.97962707182320441</v>
      </c>
      <c r="BR31" s="91">
        <v>0.99565545901020025</v>
      </c>
      <c r="BS31" s="91">
        <v>0.98202670318384111</v>
      </c>
      <c r="BT31" s="91">
        <v>0.98672114402451483</v>
      </c>
      <c r="BU31" s="91">
        <v>0.99391771019677999</v>
      </c>
      <c r="BV31" s="91">
        <v>0.99</v>
      </c>
      <c r="BW31" s="91">
        <v>0.98</v>
      </c>
      <c r="BX31" s="91">
        <v>0.98</v>
      </c>
      <c r="BY31" s="92">
        <v>0.98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31" fitToWidth="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D46"/>
  <sheetViews>
    <sheetView showGridLines="0" zoomScale="80" zoomScaleNormal="80" workbookViewId="0">
      <pane xSplit="2" ySplit="2" topLeftCell="S29" activePane="bottomRight" state="frozen"/>
      <selection pane="topRight"/>
      <selection pane="bottomLeft"/>
      <selection pane="bottomRight" activeCell="AC43" sqref="AC43"/>
    </sheetView>
  </sheetViews>
  <sheetFormatPr defaultColWidth="9.1796875" defaultRowHeight="14.5" x14ac:dyDescent="0.35"/>
  <cols>
    <col min="1" max="1" width="10.453125" style="15" bestFit="1" customWidth="1"/>
    <col min="2" max="2" width="8.81640625" style="15" bestFit="1" customWidth="1"/>
    <col min="3" max="15" width="8.453125" style="15" customWidth="1"/>
    <col min="16" max="16" width="9.1796875" style="15"/>
    <col min="17" max="29" width="8.453125" style="15" customWidth="1"/>
    <col min="30" max="30" width="11.54296875" style="15" bestFit="1" customWidth="1"/>
    <col min="31" max="16384" width="9.1796875" style="15"/>
  </cols>
  <sheetData>
    <row r="1" spans="1:30" s="8" customFormat="1" x14ac:dyDescent="0.3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36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0" ht="17.5" customHeight="1" x14ac:dyDescent="0.35">
      <c r="A2" s="10" t="s">
        <v>0</v>
      </c>
      <c r="B2" s="11"/>
      <c r="C2" s="12">
        <v>44440</v>
      </c>
      <c r="D2" s="12">
        <v>44501</v>
      </c>
      <c r="E2" s="12">
        <v>44562</v>
      </c>
      <c r="F2" s="12">
        <v>44621</v>
      </c>
      <c r="G2" s="12">
        <v>44682</v>
      </c>
      <c r="H2" s="12">
        <v>44743</v>
      </c>
      <c r="I2" s="12">
        <v>44805</v>
      </c>
      <c r="J2" s="12">
        <v>44866</v>
      </c>
      <c r="K2" s="12">
        <v>44927</v>
      </c>
      <c r="L2" s="12">
        <v>44986</v>
      </c>
      <c r="M2" s="12">
        <v>45047</v>
      </c>
      <c r="N2" s="12">
        <v>45108</v>
      </c>
      <c r="O2" s="86">
        <v>45170</v>
      </c>
      <c r="P2" s="13"/>
      <c r="Q2" s="12">
        <v>44440</v>
      </c>
      <c r="R2" s="12">
        <v>44501</v>
      </c>
      <c r="S2" s="12">
        <v>44562</v>
      </c>
      <c r="T2" s="12">
        <v>44621</v>
      </c>
      <c r="U2" s="12">
        <v>44682</v>
      </c>
      <c r="V2" s="12">
        <v>44743</v>
      </c>
      <c r="W2" s="12">
        <v>44805</v>
      </c>
      <c r="X2" s="12">
        <v>44866</v>
      </c>
      <c r="Y2" s="12">
        <v>44927</v>
      </c>
      <c r="Z2" s="12">
        <v>44986</v>
      </c>
      <c r="AA2" s="12">
        <v>45047</v>
      </c>
      <c r="AB2" s="12">
        <v>45108</v>
      </c>
      <c r="AC2" s="86">
        <v>45170</v>
      </c>
      <c r="AD2" s="14" t="s">
        <v>0</v>
      </c>
    </row>
    <row r="3" spans="1:30" x14ac:dyDescent="0.3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/>
      <c r="R3" s="21"/>
      <c r="S3" s="21"/>
      <c r="T3" s="21"/>
      <c r="U3" s="21"/>
      <c r="V3" s="21">
        <v>1</v>
      </c>
      <c r="W3" s="21">
        <v>0.96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</row>
    <row r="4" spans="1:30" x14ac:dyDescent="0.35">
      <c r="A4" s="23" t="s">
        <v>10</v>
      </c>
      <c r="B4" s="24" t="s">
        <v>2</v>
      </c>
      <c r="C4" s="21">
        <v>0.48867313915857608</v>
      </c>
      <c r="D4" s="21">
        <v>0.46546546546546547</v>
      </c>
      <c r="E4" s="21">
        <v>0.51118210862619806</v>
      </c>
      <c r="F4" s="21">
        <v>0.53185595567867039</v>
      </c>
      <c r="G4" s="21">
        <v>0.50568181818181823</v>
      </c>
      <c r="H4" s="21">
        <v>0.61423220973782766</v>
      </c>
      <c r="I4" s="21">
        <v>0.53125</v>
      </c>
      <c r="J4" s="21">
        <v>0.62012987012987009</v>
      </c>
      <c r="K4" s="21">
        <v>0.65548780487804881</v>
      </c>
      <c r="L4" s="21">
        <v>0.2</v>
      </c>
      <c r="M4" s="21">
        <v>0.21</v>
      </c>
      <c r="N4" s="21">
        <v>0.2</v>
      </c>
      <c r="O4" s="19">
        <v>0.17</v>
      </c>
      <c r="P4" s="20"/>
      <c r="Q4" s="21"/>
      <c r="R4" s="21"/>
      <c r="S4" s="21"/>
      <c r="T4" s="21"/>
      <c r="U4" s="21"/>
      <c r="V4" s="21">
        <v>0.98</v>
      </c>
      <c r="W4" s="21">
        <v>0.97</v>
      </c>
      <c r="X4" s="21">
        <v>0.99</v>
      </c>
      <c r="Y4" s="21">
        <v>0.99</v>
      </c>
      <c r="Z4" s="21">
        <v>1</v>
      </c>
      <c r="AA4" s="21">
        <v>1</v>
      </c>
      <c r="AB4" s="21">
        <v>0.99</v>
      </c>
      <c r="AC4" s="19">
        <v>1</v>
      </c>
      <c r="AD4" s="22" t="s">
        <v>10</v>
      </c>
    </row>
    <row r="5" spans="1:30" x14ac:dyDescent="0.35">
      <c r="A5" s="23" t="s">
        <v>10</v>
      </c>
      <c r="B5" s="24" t="s">
        <v>3</v>
      </c>
      <c r="C5" s="21">
        <v>0.80694143167028198</v>
      </c>
      <c r="D5" s="21">
        <v>0.84615384615384615</v>
      </c>
      <c r="E5" s="21">
        <v>0.84977578475336324</v>
      </c>
      <c r="F5" s="21">
        <v>0.87349397590361444</v>
      </c>
      <c r="G5" s="21">
        <v>0.88565891472868219</v>
      </c>
      <c r="H5" s="21">
        <v>0.8989247311827957</v>
      </c>
      <c r="I5" s="21">
        <v>0.8224852071005917</v>
      </c>
      <c r="J5" s="21">
        <v>0.84257206208425717</v>
      </c>
      <c r="K5" s="21">
        <v>0.84044943820224716</v>
      </c>
      <c r="L5" s="21">
        <v>0.8</v>
      </c>
      <c r="M5" s="21">
        <v>0.78</v>
      </c>
      <c r="N5" s="21">
        <v>0.79</v>
      </c>
      <c r="O5" s="19">
        <v>0.78</v>
      </c>
      <c r="P5" s="20"/>
      <c r="Q5" s="21"/>
      <c r="R5" s="21"/>
      <c r="S5" s="21"/>
      <c r="T5" s="21"/>
      <c r="U5" s="21"/>
      <c r="V5" s="21">
        <v>0.98</v>
      </c>
      <c r="W5" s="21">
        <v>0.91</v>
      </c>
      <c r="X5" s="21">
        <v>0.98</v>
      </c>
      <c r="Y5" s="21">
        <v>0.99</v>
      </c>
      <c r="Z5" s="21">
        <v>0.97</v>
      </c>
      <c r="AA5" s="21">
        <v>0.95</v>
      </c>
      <c r="AB5" s="21">
        <v>0.96</v>
      </c>
      <c r="AC5" s="19">
        <v>0.95</v>
      </c>
      <c r="AD5" s="22" t="s">
        <v>10</v>
      </c>
    </row>
    <row r="6" spans="1:30" x14ac:dyDescent="0.35">
      <c r="A6" s="23" t="s">
        <v>10</v>
      </c>
      <c r="B6" s="24" t="s">
        <v>12</v>
      </c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  <c r="L6" s="21">
        <v>0.98</v>
      </c>
      <c r="M6" s="21">
        <v>0.94</v>
      </c>
      <c r="N6" s="21">
        <v>0.95</v>
      </c>
      <c r="O6" s="19">
        <v>0.95</v>
      </c>
      <c r="P6" s="20"/>
      <c r="Q6" s="21"/>
      <c r="R6" s="21"/>
      <c r="S6" s="21"/>
      <c r="T6" s="21"/>
      <c r="U6" s="21"/>
      <c r="V6" s="21">
        <v>0.99</v>
      </c>
      <c r="W6" s="21">
        <v>0.95</v>
      </c>
      <c r="X6" s="21">
        <v>0.98</v>
      </c>
      <c r="Y6" s="21">
        <v>0.96</v>
      </c>
      <c r="Z6" s="21">
        <v>0.93</v>
      </c>
      <c r="AA6" s="21">
        <v>0.93</v>
      </c>
      <c r="AB6" s="21">
        <v>0.91</v>
      </c>
      <c r="AC6" s="19">
        <v>0.92</v>
      </c>
      <c r="AD6" s="22" t="s">
        <v>10</v>
      </c>
    </row>
    <row r="7" spans="1:30" x14ac:dyDescent="0.35">
      <c r="A7" s="25" t="s">
        <v>4</v>
      </c>
      <c r="B7" s="26" t="s">
        <v>1</v>
      </c>
      <c r="C7" s="27">
        <v>0.40814696485623003</v>
      </c>
      <c r="D7" s="27">
        <v>0.56233653007846551</v>
      </c>
      <c r="E7" s="27">
        <v>0.58635578583765113</v>
      </c>
      <c r="F7" s="27">
        <v>0.58171041490262487</v>
      </c>
      <c r="G7" s="27">
        <v>0.58748943364327977</v>
      </c>
      <c r="H7" s="27">
        <v>0.60492700729927007</v>
      </c>
      <c r="I7" s="27">
        <v>0.6597353497164461</v>
      </c>
      <c r="J7" s="27">
        <v>0.57708161582852435</v>
      </c>
      <c r="K7" s="27">
        <v>0.56587677725118479</v>
      </c>
      <c r="L7" s="27">
        <v>0.66</v>
      </c>
      <c r="M7" s="27">
        <v>0.72</v>
      </c>
      <c r="N7" s="27">
        <v>0.71</v>
      </c>
      <c r="O7" s="19">
        <v>0.69</v>
      </c>
      <c r="P7" s="20"/>
      <c r="Q7" s="27"/>
      <c r="R7" s="27"/>
      <c r="S7" s="27"/>
      <c r="T7" s="27"/>
      <c r="U7" s="27"/>
      <c r="V7" s="27">
        <v>0.99</v>
      </c>
      <c r="W7" s="27">
        <v>0.99</v>
      </c>
      <c r="X7" s="27">
        <v>0.89</v>
      </c>
      <c r="Y7" s="27">
        <v>0.99</v>
      </c>
      <c r="Z7" s="27">
        <v>1</v>
      </c>
      <c r="AA7" s="27">
        <v>1</v>
      </c>
      <c r="AB7" s="27">
        <v>1</v>
      </c>
      <c r="AC7" s="19">
        <v>1</v>
      </c>
      <c r="AD7" s="28" t="s">
        <v>4</v>
      </c>
    </row>
    <row r="8" spans="1:30" x14ac:dyDescent="0.35">
      <c r="A8" s="25" t="s">
        <v>4</v>
      </c>
      <c r="B8" s="26" t="s">
        <v>2</v>
      </c>
      <c r="C8" s="27">
        <v>0.2906474820143885</v>
      </c>
      <c r="D8" s="27">
        <v>0.40142857142857141</v>
      </c>
      <c r="E8" s="27">
        <v>0.36128048780487804</v>
      </c>
      <c r="F8" s="27">
        <v>0.35686876438986953</v>
      </c>
      <c r="G8" s="27">
        <v>0.40542763157894735</v>
      </c>
      <c r="H8" s="27">
        <v>0.38291380625476734</v>
      </c>
      <c r="I8" s="27">
        <v>0.4342688330871492</v>
      </c>
      <c r="J8" s="27">
        <v>0.49863263445761169</v>
      </c>
      <c r="K8" s="27">
        <v>0.37732160312805474</v>
      </c>
      <c r="L8" s="27">
        <v>0.25</v>
      </c>
      <c r="M8" s="27">
        <v>0.24</v>
      </c>
      <c r="N8" s="27">
        <v>0.3</v>
      </c>
      <c r="O8" s="19">
        <v>0.31</v>
      </c>
      <c r="P8" s="20"/>
      <c r="Q8" s="27"/>
      <c r="R8" s="27"/>
      <c r="S8" s="27"/>
      <c r="T8" s="27"/>
      <c r="U8" s="27"/>
      <c r="V8" s="27">
        <v>0.98</v>
      </c>
      <c r="W8" s="27">
        <v>0.95</v>
      </c>
      <c r="X8" s="27">
        <v>0.98</v>
      </c>
      <c r="Y8" s="27">
        <v>0.98</v>
      </c>
      <c r="Z8" s="27">
        <v>0.98</v>
      </c>
      <c r="AA8" s="27">
        <v>0.96</v>
      </c>
      <c r="AB8" s="27">
        <v>0.97</v>
      </c>
      <c r="AC8" s="19">
        <v>0.98</v>
      </c>
      <c r="AD8" s="28" t="s">
        <v>4</v>
      </c>
    </row>
    <row r="9" spans="1:30" x14ac:dyDescent="0.35">
      <c r="A9" s="25" t="s">
        <v>4</v>
      </c>
      <c r="B9" s="26" t="s">
        <v>3</v>
      </c>
      <c r="C9" s="27">
        <v>0.26094890510948904</v>
      </c>
      <c r="D9" s="27">
        <v>0.29124668435013262</v>
      </c>
      <c r="E9" s="27">
        <v>0.29907120743034055</v>
      </c>
      <c r="F9" s="27">
        <v>0.26262626262626265</v>
      </c>
      <c r="G9" s="27">
        <v>0.26878436163714109</v>
      </c>
      <c r="H9" s="27">
        <v>0.26064844246662427</v>
      </c>
      <c r="I9" s="27">
        <v>0.29032258064516131</v>
      </c>
      <c r="J9" s="27">
        <v>0.25501618122977349</v>
      </c>
      <c r="K9" s="27">
        <v>0.33077377436503247</v>
      </c>
      <c r="L9" s="27">
        <v>0.41</v>
      </c>
      <c r="M9" s="27">
        <v>0.44</v>
      </c>
      <c r="N9" s="27">
        <v>0.42</v>
      </c>
      <c r="O9" s="19">
        <v>0.4</v>
      </c>
      <c r="P9" s="20"/>
      <c r="Q9" s="27"/>
      <c r="R9" s="27"/>
      <c r="S9" s="27"/>
      <c r="T9" s="27"/>
      <c r="U9" s="27"/>
      <c r="V9" s="27">
        <v>0.95</v>
      </c>
      <c r="W9" s="27">
        <v>0.98</v>
      </c>
      <c r="X9" s="27">
        <v>0.98</v>
      </c>
      <c r="Y9" s="27">
        <v>0.99</v>
      </c>
      <c r="Z9" s="27">
        <v>0.99</v>
      </c>
      <c r="AA9" s="27">
        <v>0.96</v>
      </c>
      <c r="AB9" s="27">
        <v>0.97</v>
      </c>
      <c r="AC9" s="19">
        <v>0.98</v>
      </c>
      <c r="AD9" s="28" t="s">
        <v>4</v>
      </c>
    </row>
    <row r="10" spans="1:30" x14ac:dyDescent="0.35">
      <c r="A10" s="25" t="s">
        <v>4</v>
      </c>
      <c r="B10" s="26" t="s">
        <v>12</v>
      </c>
      <c r="C10" s="27">
        <v>0.83189407023603912</v>
      </c>
      <c r="D10" s="27">
        <v>0.82770870337477798</v>
      </c>
      <c r="E10" s="27">
        <v>0.85628742514970058</v>
      </c>
      <c r="F10" s="27">
        <v>0.85498839907192581</v>
      </c>
      <c r="G10" s="27">
        <v>0.87442129629629628</v>
      </c>
      <c r="H10" s="27">
        <v>0.87733499377334989</v>
      </c>
      <c r="I10" s="27">
        <v>0.86333333333333329</v>
      </c>
      <c r="J10" s="27">
        <v>0.87031150667514301</v>
      </c>
      <c r="K10" s="27">
        <v>0.88189533239038187</v>
      </c>
      <c r="L10" s="27">
        <v>0.69</v>
      </c>
      <c r="M10" s="27">
        <v>0.75</v>
      </c>
      <c r="N10" s="27">
        <v>0.75</v>
      </c>
      <c r="O10" s="19">
        <v>0.72</v>
      </c>
      <c r="P10" s="20"/>
      <c r="Q10" s="27"/>
      <c r="R10" s="27"/>
      <c r="S10" s="27"/>
      <c r="T10" s="27"/>
      <c r="U10" s="27"/>
      <c r="V10" s="27">
        <v>0.76</v>
      </c>
      <c r="W10" s="27">
        <v>0.71</v>
      </c>
      <c r="X10" s="27">
        <v>0.73</v>
      </c>
      <c r="Y10" s="27">
        <v>0.77</v>
      </c>
      <c r="Z10" s="27">
        <v>0.68</v>
      </c>
      <c r="AA10" s="27">
        <v>0.66</v>
      </c>
      <c r="AB10" s="27">
        <v>0.71</v>
      </c>
      <c r="AC10" s="19">
        <v>0.68</v>
      </c>
      <c r="AD10" s="28" t="s">
        <v>4</v>
      </c>
    </row>
    <row r="11" spans="1:30" x14ac:dyDescent="0.3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/>
      <c r="R11" s="27"/>
      <c r="S11" s="27"/>
      <c r="T11" s="27"/>
      <c r="U11" s="27"/>
      <c r="V11" s="27">
        <v>1</v>
      </c>
      <c r="W11" s="27">
        <v>0.95</v>
      </c>
      <c r="X11" s="27">
        <v>1</v>
      </c>
      <c r="Y11" s="27">
        <v>1</v>
      </c>
      <c r="Z11" s="27">
        <v>0.99</v>
      </c>
      <c r="AA11" s="27">
        <v>1</v>
      </c>
      <c r="AB11" s="27">
        <v>1</v>
      </c>
      <c r="AC11" s="19">
        <v>1</v>
      </c>
      <c r="AD11" s="28" t="s">
        <v>5</v>
      </c>
    </row>
    <row r="12" spans="1:30" x14ac:dyDescent="0.3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/>
      <c r="R12" s="27"/>
      <c r="S12" s="27"/>
      <c r="T12" s="27"/>
      <c r="U12" s="27"/>
      <c r="V12" s="27">
        <v>0.93</v>
      </c>
      <c r="W12" s="27">
        <v>0.94</v>
      </c>
      <c r="X12" s="27">
        <v>0.98</v>
      </c>
      <c r="Y12" s="27">
        <v>0.98</v>
      </c>
      <c r="Z12" s="27">
        <v>0.99</v>
      </c>
      <c r="AA12" s="27">
        <v>0.99</v>
      </c>
      <c r="AB12" s="27">
        <v>0.99</v>
      </c>
      <c r="AC12" s="19">
        <v>0.97</v>
      </c>
      <c r="AD12" s="28" t="s">
        <v>5</v>
      </c>
    </row>
    <row r="13" spans="1:30" x14ac:dyDescent="0.35">
      <c r="A13" s="25" t="s">
        <v>5</v>
      </c>
      <c r="B13" s="26" t="s">
        <v>3</v>
      </c>
      <c r="C13" s="27">
        <v>0.96</v>
      </c>
      <c r="D13" s="27">
        <v>0.95061728395061729</v>
      </c>
      <c r="E13" s="27">
        <v>1</v>
      </c>
      <c r="F13" s="27">
        <v>1</v>
      </c>
      <c r="G13" s="27">
        <v>1</v>
      </c>
      <c r="H13" s="27">
        <v>0.99029126213592233</v>
      </c>
      <c r="I13" s="27">
        <v>0.97083333333333333</v>
      </c>
      <c r="J13" s="27">
        <v>0.99559471365638763</v>
      </c>
      <c r="K13" s="27">
        <v>0.99598393574297184</v>
      </c>
      <c r="L13" s="27">
        <v>0.96</v>
      </c>
      <c r="M13" s="27">
        <v>0.96</v>
      </c>
      <c r="N13" s="27">
        <v>0.94</v>
      </c>
      <c r="O13" s="19">
        <v>0.95</v>
      </c>
      <c r="P13" s="20"/>
      <c r="Q13" s="27"/>
      <c r="R13" s="27"/>
      <c r="S13" s="27"/>
      <c r="T13" s="27"/>
      <c r="U13" s="27"/>
      <c r="V13" s="27">
        <v>0.97</v>
      </c>
      <c r="W13" s="27">
        <v>0.94</v>
      </c>
      <c r="X13" s="27">
        <v>0.93</v>
      </c>
      <c r="Y13" s="27">
        <v>0.9</v>
      </c>
      <c r="Z13" s="27">
        <v>0.91</v>
      </c>
      <c r="AA13" s="27">
        <v>0.91</v>
      </c>
      <c r="AB13" s="27">
        <v>0.92</v>
      </c>
      <c r="AC13" s="19">
        <v>0.91</v>
      </c>
      <c r="AD13" s="28" t="s">
        <v>5</v>
      </c>
    </row>
    <row r="14" spans="1:30" x14ac:dyDescent="0.35">
      <c r="A14" s="25" t="s">
        <v>5</v>
      </c>
      <c r="B14" s="26" t="s">
        <v>12</v>
      </c>
      <c r="C14" s="27">
        <v>0.9569377990430622</v>
      </c>
      <c r="D14" s="27">
        <v>0.85022026431718056</v>
      </c>
      <c r="E14" s="27">
        <v>0.90134529147982068</v>
      </c>
      <c r="F14" s="27">
        <v>0.82375478927203061</v>
      </c>
      <c r="G14" s="27">
        <v>0.88188976377952755</v>
      </c>
      <c r="H14" s="27">
        <v>0.93721973094170408</v>
      </c>
      <c r="I14" s="27">
        <v>0.92181069958847739</v>
      </c>
      <c r="J14" s="27">
        <v>0.9151943462897526</v>
      </c>
      <c r="K14" s="27">
        <v>0.91449814126394047</v>
      </c>
      <c r="L14" s="27">
        <v>0.69</v>
      </c>
      <c r="M14" s="27">
        <v>0.71</v>
      </c>
      <c r="N14" s="27">
        <v>0.7</v>
      </c>
      <c r="O14" s="19">
        <v>0.69</v>
      </c>
      <c r="P14" s="20"/>
      <c r="Q14" s="27"/>
      <c r="R14" s="27"/>
      <c r="S14" s="27"/>
      <c r="T14" s="27"/>
      <c r="U14" s="27"/>
      <c r="V14" s="27">
        <v>0.66</v>
      </c>
      <c r="W14" s="27">
        <v>0.67</v>
      </c>
      <c r="X14" s="27">
        <v>0.63</v>
      </c>
      <c r="Y14" s="27">
        <v>0.68</v>
      </c>
      <c r="Z14" s="27">
        <v>0.63</v>
      </c>
      <c r="AA14" s="27">
        <v>0.62</v>
      </c>
      <c r="AB14" s="27">
        <v>0.62</v>
      </c>
      <c r="AC14" s="19">
        <v>0.6</v>
      </c>
      <c r="AD14" s="28" t="s">
        <v>5</v>
      </c>
    </row>
    <row r="15" spans="1:30" x14ac:dyDescent="0.35">
      <c r="A15" s="23" t="s">
        <v>17</v>
      </c>
      <c r="B15" s="24" t="s">
        <v>1</v>
      </c>
      <c r="C15" s="21">
        <v>0.23809523809523808</v>
      </c>
      <c r="D15" s="21">
        <v>0.22340425531914893</v>
      </c>
      <c r="E15" s="21">
        <v>0.25510204081632654</v>
      </c>
      <c r="F15" s="21">
        <v>0.23529411764705882</v>
      </c>
      <c r="G15" s="21">
        <v>0.14583333333333334</v>
      </c>
      <c r="H15" s="21">
        <v>0.24390243902439024</v>
      </c>
      <c r="I15" s="21">
        <v>0.27272727272727271</v>
      </c>
      <c r="J15" s="21">
        <v>0.44067796610169491</v>
      </c>
      <c r="K15" s="21">
        <v>0.13793103448275862</v>
      </c>
      <c r="L15" s="21">
        <v>0.05</v>
      </c>
      <c r="M15" s="21">
        <v>0.01</v>
      </c>
      <c r="N15" s="21">
        <v>0</v>
      </c>
      <c r="O15" s="19">
        <v>0</v>
      </c>
      <c r="P15" s="20"/>
      <c r="Q15" s="21"/>
      <c r="R15" s="21"/>
      <c r="S15" s="21"/>
      <c r="T15" s="21"/>
      <c r="U15" s="21"/>
      <c r="V15" s="21">
        <v>0.99</v>
      </c>
      <c r="W15" s="21">
        <v>0.98</v>
      </c>
      <c r="X15" s="21">
        <v>0.92</v>
      </c>
      <c r="Y15" s="21">
        <v>1</v>
      </c>
      <c r="Z15" s="21">
        <v>1</v>
      </c>
      <c r="AA15" s="21">
        <v>1</v>
      </c>
      <c r="AB15" s="21">
        <v>1</v>
      </c>
      <c r="AC15" s="19">
        <v>1</v>
      </c>
      <c r="AD15" s="22" t="s">
        <v>17</v>
      </c>
    </row>
    <row r="16" spans="1:30" x14ac:dyDescent="0.35">
      <c r="A16" s="23" t="s">
        <v>17</v>
      </c>
      <c r="B16" s="24" t="s">
        <v>2</v>
      </c>
      <c r="C16" s="21">
        <v>0.16494845360824742</v>
      </c>
      <c r="D16" s="21">
        <v>0.10837438423645321</v>
      </c>
      <c r="E16" s="21">
        <v>6.3063063063063057E-2</v>
      </c>
      <c r="F16" s="21">
        <v>0</v>
      </c>
      <c r="G16" s="21">
        <v>5.6338028169014086E-2</v>
      </c>
      <c r="H16" s="21">
        <v>0.14634146341463414</v>
      </c>
      <c r="I16" s="21">
        <v>0.11794871794871795</v>
      </c>
      <c r="J16" s="21">
        <v>6.4516129032258063E-2</v>
      </c>
      <c r="K16" s="21">
        <v>9.1428571428571428E-2</v>
      </c>
      <c r="L16" s="21">
        <v>0.14000000000000001</v>
      </c>
      <c r="M16" s="21">
        <v>0.1</v>
      </c>
      <c r="N16" s="21">
        <v>0.12</v>
      </c>
      <c r="O16" s="19">
        <v>0.12</v>
      </c>
      <c r="P16" s="20"/>
      <c r="Q16" s="21"/>
      <c r="R16" s="21"/>
      <c r="S16" s="21"/>
      <c r="T16" s="21"/>
      <c r="U16" s="21"/>
      <c r="V16" s="21">
        <v>0.97</v>
      </c>
      <c r="W16" s="21">
        <v>0.91</v>
      </c>
      <c r="X16" s="21">
        <v>0.77</v>
      </c>
      <c r="Y16" s="21">
        <v>0.99</v>
      </c>
      <c r="Z16" s="21">
        <v>0.99</v>
      </c>
      <c r="AA16" s="21">
        <v>1</v>
      </c>
      <c r="AB16" s="21">
        <v>1</v>
      </c>
      <c r="AC16" s="19">
        <v>0.99</v>
      </c>
      <c r="AD16" s="22" t="s">
        <v>17</v>
      </c>
    </row>
    <row r="17" spans="1:30" x14ac:dyDescent="0.35">
      <c r="A17" s="23" t="s">
        <v>17</v>
      </c>
      <c r="B17" s="24" t="s">
        <v>3</v>
      </c>
      <c r="C17" s="21">
        <v>0.36681222707423583</v>
      </c>
      <c r="D17" s="21">
        <v>0.29288702928870292</v>
      </c>
      <c r="E17" s="21">
        <v>0.25806451612903225</v>
      </c>
      <c r="F17" s="21">
        <v>0.20982142857142858</v>
      </c>
      <c r="G17" s="21">
        <v>0.24354243542435425</v>
      </c>
      <c r="H17" s="21">
        <v>0.33139534883720928</v>
      </c>
      <c r="I17" s="21">
        <v>0.22374429223744291</v>
      </c>
      <c r="J17" s="21">
        <v>0.20304568527918782</v>
      </c>
      <c r="K17" s="21">
        <v>0.14655172413793102</v>
      </c>
      <c r="L17" s="21">
        <v>0.23</v>
      </c>
      <c r="M17" s="21">
        <v>0.2</v>
      </c>
      <c r="N17" s="21">
        <v>0.18</v>
      </c>
      <c r="O17" s="19">
        <v>0.13</v>
      </c>
      <c r="P17" s="20"/>
      <c r="Q17" s="21"/>
      <c r="R17" s="21"/>
      <c r="S17" s="21"/>
      <c r="T17" s="21"/>
      <c r="U17" s="21"/>
      <c r="V17" s="21">
        <v>0.9</v>
      </c>
      <c r="W17" s="21">
        <v>0.89</v>
      </c>
      <c r="X17" s="21">
        <v>0.89</v>
      </c>
      <c r="Y17" s="21">
        <v>0.88</v>
      </c>
      <c r="Z17" s="21">
        <v>0.93</v>
      </c>
      <c r="AA17" s="21">
        <v>0.96</v>
      </c>
      <c r="AB17" s="21">
        <v>0.97</v>
      </c>
      <c r="AC17" s="19">
        <v>0.96</v>
      </c>
      <c r="AD17" s="22" t="s">
        <v>17</v>
      </c>
    </row>
    <row r="18" spans="1:30" x14ac:dyDescent="0.35">
      <c r="A18" s="23" t="s">
        <v>17</v>
      </c>
      <c r="B18" s="24" t="s">
        <v>12</v>
      </c>
      <c r="C18" s="21">
        <v>0.66060606060606064</v>
      </c>
      <c r="D18" s="21">
        <v>0.58563535911602205</v>
      </c>
      <c r="E18" s="21">
        <v>0.56666666666666665</v>
      </c>
      <c r="F18" s="21">
        <v>0.59203980099502485</v>
      </c>
      <c r="G18" s="21">
        <v>0.69032258064516128</v>
      </c>
      <c r="H18" s="21">
        <v>0.71232876712328763</v>
      </c>
      <c r="I18" s="21">
        <v>0.67375886524822692</v>
      </c>
      <c r="J18" s="21">
        <v>0.6328125</v>
      </c>
      <c r="K18" s="21">
        <v>0.64179104477611937</v>
      </c>
      <c r="L18" s="21">
        <v>0.4</v>
      </c>
      <c r="M18" s="21">
        <v>0.35</v>
      </c>
      <c r="N18" s="21">
        <v>0.42</v>
      </c>
      <c r="O18" s="19">
        <v>0.38</v>
      </c>
      <c r="P18" s="20"/>
      <c r="Q18" s="21"/>
      <c r="R18" s="21"/>
      <c r="S18" s="21"/>
      <c r="T18" s="21"/>
      <c r="U18" s="21"/>
      <c r="V18" s="21">
        <v>0.61</v>
      </c>
      <c r="W18" s="21">
        <v>0.56000000000000005</v>
      </c>
      <c r="X18" s="21">
        <v>0.47</v>
      </c>
      <c r="Y18" s="21">
        <v>0.49</v>
      </c>
      <c r="Z18" s="21">
        <v>0.45</v>
      </c>
      <c r="AA18" s="21">
        <v>0.41</v>
      </c>
      <c r="AB18" s="21">
        <v>0.42</v>
      </c>
      <c r="AC18" s="19">
        <v>0.39</v>
      </c>
      <c r="AD18" s="22" t="s">
        <v>17</v>
      </c>
    </row>
    <row r="19" spans="1:30" x14ac:dyDescent="0.35">
      <c r="A19" s="25" t="s">
        <v>11</v>
      </c>
      <c r="B19" s="26" t="s">
        <v>1</v>
      </c>
      <c r="C19" s="27">
        <v>0.97682119205298013</v>
      </c>
      <c r="D19" s="27">
        <v>0.9925373134328358</v>
      </c>
      <c r="E19" s="27">
        <v>1</v>
      </c>
      <c r="F19" s="27">
        <v>0.98381877022653719</v>
      </c>
      <c r="G19" s="27">
        <v>1</v>
      </c>
      <c r="H19" s="27">
        <v>1</v>
      </c>
      <c r="I19" s="27">
        <v>1</v>
      </c>
      <c r="J19" s="27">
        <v>1</v>
      </c>
      <c r="K19" s="27">
        <v>0.98095238095238091</v>
      </c>
      <c r="L19" s="27">
        <v>1</v>
      </c>
      <c r="M19" s="27">
        <v>1</v>
      </c>
      <c r="N19" s="27">
        <v>1</v>
      </c>
      <c r="O19" s="19">
        <v>0.99</v>
      </c>
      <c r="P19" s="20"/>
      <c r="Q19" s="27"/>
      <c r="R19" s="27"/>
      <c r="S19" s="27"/>
      <c r="T19" s="27"/>
      <c r="U19" s="27"/>
      <c r="V19" s="27">
        <v>1</v>
      </c>
      <c r="W19" s="27">
        <v>1</v>
      </c>
      <c r="X19" s="27">
        <v>1</v>
      </c>
      <c r="Y19" s="27">
        <v>0.96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</row>
    <row r="20" spans="1:30" x14ac:dyDescent="0.35">
      <c r="A20" s="25" t="s">
        <v>11</v>
      </c>
      <c r="B20" s="26" t="s">
        <v>2</v>
      </c>
      <c r="C20" s="27">
        <v>0.39884393063583817</v>
      </c>
      <c r="D20" s="27">
        <v>0.26996197718631176</v>
      </c>
      <c r="E20" s="27">
        <v>0.25396825396825395</v>
      </c>
      <c r="F20" s="27">
        <v>0.28888888888888886</v>
      </c>
      <c r="G20" s="27">
        <v>0.21100917431192662</v>
      </c>
      <c r="H20" s="27">
        <v>0.36666666666666664</v>
      </c>
      <c r="I20" s="27">
        <v>0.42181818181818181</v>
      </c>
      <c r="J20" s="27">
        <v>0.42570281124497994</v>
      </c>
      <c r="K20" s="27">
        <v>0.43037974683544306</v>
      </c>
      <c r="L20" s="27">
        <v>0.15</v>
      </c>
      <c r="M20" s="27">
        <v>0.19</v>
      </c>
      <c r="N20" s="27">
        <v>0.18</v>
      </c>
      <c r="O20" s="19">
        <v>0.17</v>
      </c>
      <c r="P20" s="20"/>
      <c r="Q20" s="27"/>
      <c r="R20" s="27"/>
      <c r="S20" s="27"/>
      <c r="T20" s="27"/>
      <c r="U20" s="27"/>
      <c r="V20" s="27">
        <v>1</v>
      </c>
      <c r="W20" s="27">
        <v>0.99</v>
      </c>
      <c r="X20" s="27">
        <v>0.98</v>
      </c>
      <c r="Y20" s="27">
        <v>0.99</v>
      </c>
      <c r="Z20" s="27">
        <v>1</v>
      </c>
      <c r="AA20" s="27">
        <v>1</v>
      </c>
      <c r="AB20" s="27">
        <v>1</v>
      </c>
      <c r="AC20" s="19">
        <v>1</v>
      </c>
      <c r="AD20" s="28" t="s">
        <v>11</v>
      </c>
    </row>
    <row r="21" spans="1:30" x14ac:dyDescent="0.35">
      <c r="A21" s="25" t="s">
        <v>11</v>
      </c>
      <c r="B21" s="26" t="s">
        <v>3</v>
      </c>
      <c r="C21" s="27">
        <v>0.52109181141439209</v>
      </c>
      <c r="D21" s="27">
        <v>0.43669250645994834</v>
      </c>
      <c r="E21" s="27">
        <v>0.44897959183673469</v>
      </c>
      <c r="F21" s="27">
        <v>0.4417989417989418</v>
      </c>
      <c r="G21" s="27">
        <v>0.36548223350253806</v>
      </c>
      <c r="H21" s="27">
        <v>0.50273224043715847</v>
      </c>
      <c r="I21" s="27">
        <v>0.47103274559193953</v>
      </c>
      <c r="J21" s="27">
        <v>0.51168831168831164</v>
      </c>
      <c r="K21" s="27">
        <v>0.35545023696682465</v>
      </c>
      <c r="L21" s="27">
        <v>0.39</v>
      </c>
      <c r="M21" s="27">
        <v>0.37</v>
      </c>
      <c r="N21" s="27">
        <v>0.37</v>
      </c>
      <c r="O21" s="19">
        <v>0.35</v>
      </c>
      <c r="P21" s="20"/>
      <c r="Q21" s="27"/>
      <c r="R21" s="27"/>
      <c r="S21" s="27"/>
      <c r="T21" s="27"/>
      <c r="U21" s="27"/>
      <c r="V21" s="27">
        <v>0.95</v>
      </c>
      <c r="W21" s="27">
        <v>0.96</v>
      </c>
      <c r="X21" s="27">
        <v>0.98</v>
      </c>
      <c r="Y21" s="27">
        <v>0.95</v>
      </c>
      <c r="Z21" s="27">
        <v>1</v>
      </c>
      <c r="AA21" s="27">
        <v>1</v>
      </c>
      <c r="AB21" s="27">
        <v>1</v>
      </c>
      <c r="AC21" s="19">
        <v>1</v>
      </c>
      <c r="AD21" s="28" t="s">
        <v>11</v>
      </c>
    </row>
    <row r="22" spans="1:30" x14ac:dyDescent="0.35">
      <c r="A22" s="25" t="s">
        <v>11</v>
      </c>
      <c r="B22" s="26" t="s">
        <v>12</v>
      </c>
      <c r="C22" s="27">
        <v>0.94252873563218387</v>
      </c>
      <c r="D22" s="27">
        <v>0.9242424242424242</v>
      </c>
      <c r="E22" s="27">
        <v>0.92105263157894735</v>
      </c>
      <c r="F22" s="27">
        <v>0.9315589353612167</v>
      </c>
      <c r="G22" s="27">
        <v>0.86281588447653434</v>
      </c>
      <c r="H22" s="27">
        <v>0.84154929577464788</v>
      </c>
      <c r="I22" s="27">
        <v>0.83728813559322035</v>
      </c>
      <c r="J22" s="27">
        <v>0.86496350364963503</v>
      </c>
      <c r="K22" s="27">
        <v>0.89597315436241609</v>
      </c>
      <c r="L22" s="27">
        <v>0.92</v>
      </c>
      <c r="M22" s="27">
        <v>0.89</v>
      </c>
      <c r="N22" s="27">
        <v>0.91</v>
      </c>
      <c r="O22" s="19">
        <v>0.89</v>
      </c>
      <c r="P22" s="20"/>
      <c r="Q22" s="27"/>
      <c r="R22" s="27"/>
      <c r="S22" s="27"/>
      <c r="T22" s="27"/>
      <c r="U22" s="27"/>
      <c r="V22" s="27">
        <v>0.85</v>
      </c>
      <c r="W22" s="27">
        <v>0.81</v>
      </c>
      <c r="X22" s="27">
        <v>0.88</v>
      </c>
      <c r="Y22" s="27">
        <v>0.87</v>
      </c>
      <c r="Z22" s="27">
        <v>0.93</v>
      </c>
      <c r="AA22" s="27">
        <v>0.93</v>
      </c>
      <c r="AB22" s="27">
        <v>0.92</v>
      </c>
      <c r="AC22" s="19">
        <v>0.91</v>
      </c>
      <c r="AD22" s="28" t="s">
        <v>11</v>
      </c>
    </row>
    <row r="23" spans="1:30" x14ac:dyDescent="0.3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/>
      <c r="R23" s="21"/>
      <c r="S23" s="21"/>
      <c r="T23" s="21"/>
      <c r="U23" s="21"/>
      <c r="V23" s="21">
        <v>0.92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</row>
    <row r="24" spans="1:30" x14ac:dyDescent="0.3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/>
      <c r="R24" s="21"/>
      <c r="S24" s="21"/>
      <c r="T24" s="21"/>
      <c r="U24" s="21"/>
      <c r="V24" s="21">
        <v>1</v>
      </c>
      <c r="W24" s="21">
        <v>1</v>
      </c>
      <c r="X24" s="21">
        <v>0.98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</row>
    <row r="25" spans="1:30" x14ac:dyDescent="0.35">
      <c r="A25" s="23" t="s">
        <v>14</v>
      </c>
      <c r="B25" s="24" t="s">
        <v>3</v>
      </c>
      <c r="C25" s="21">
        <v>0.97921478060046185</v>
      </c>
      <c r="D25" s="21">
        <v>0.95965417867435154</v>
      </c>
      <c r="E25" s="21">
        <v>0.98305084745762716</v>
      </c>
      <c r="F25" s="21">
        <v>0.97857142857142854</v>
      </c>
      <c r="G25" s="21">
        <v>0.96984924623115576</v>
      </c>
      <c r="H25" s="21">
        <v>0.99214659685863871</v>
      </c>
      <c r="I25" s="21">
        <v>1</v>
      </c>
      <c r="J25" s="21">
        <v>0.99503722084367241</v>
      </c>
      <c r="K25" s="21">
        <v>1</v>
      </c>
      <c r="L25" s="21">
        <v>0.99</v>
      </c>
      <c r="M25" s="21">
        <v>0.98</v>
      </c>
      <c r="N25" s="21">
        <v>0.99</v>
      </c>
      <c r="O25" s="19">
        <v>0.98</v>
      </c>
      <c r="P25" s="20"/>
      <c r="Q25" s="21"/>
      <c r="R25" s="21"/>
      <c r="S25" s="21"/>
      <c r="T25" s="21"/>
      <c r="U25" s="21"/>
      <c r="V25" s="21">
        <v>0.98</v>
      </c>
      <c r="W25" s="21">
        <v>1</v>
      </c>
      <c r="X25" s="21">
        <v>1</v>
      </c>
      <c r="Y25" s="21">
        <v>1</v>
      </c>
      <c r="Z25" s="21">
        <v>1</v>
      </c>
      <c r="AA25" s="21">
        <v>1</v>
      </c>
      <c r="AB25" s="21">
        <v>1</v>
      </c>
      <c r="AC25" s="19">
        <v>1</v>
      </c>
      <c r="AD25" s="22" t="s">
        <v>14</v>
      </c>
    </row>
    <row r="26" spans="1:30" x14ac:dyDescent="0.35">
      <c r="A26" s="23" t="s">
        <v>14</v>
      </c>
      <c r="B26" s="24" t="s">
        <v>12</v>
      </c>
      <c r="C26" s="21">
        <v>1</v>
      </c>
      <c r="D26" s="21">
        <v>1</v>
      </c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>
        <v>1</v>
      </c>
      <c r="K26" s="21">
        <v>1</v>
      </c>
      <c r="L26" s="21">
        <v>1</v>
      </c>
      <c r="M26" s="21">
        <v>1</v>
      </c>
      <c r="N26" s="21">
        <v>1</v>
      </c>
      <c r="O26" s="19">
        <v>1</v>
      </c>
      <c r="P26" s="20"/>
      <c r="Q26" s="21"/>
      <c r="R26" s="21"/>
      <c r="S26" s="21"/>
      <c r="T26" s="21"/>
      <c r="U26" s="21"/>
      <c r="V26" s="21">
        <v>0.96</v>
      </c>
      <c r="W26" s="21">
        <v>1</v>
      </c>
      <c r="X26" s="21">
        <v>1</v>
      </c>
      <c r="Y26" s="21">
        <v>1</v>
      </c>
      <c r="Z26" s="21">
        <v>1</v>
      </c>
      <c r="AA26" s="21">
        <v>1</v>
      </c>
      <c r="AB26" s="21">
        <v>0.99</v>
      </c>
      <c r="AC26" s="19">
        <v>0.97</v>
      </c>
      <c r="AD26" s="22" t="s">
        <v>14</v>
      </c>
    </row>
    <row r="27" spans="1:30" x14ac:dyDescent="0.3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0.99739583333333337</v>
      </c>
      <c r="G27" s="27">
        <v>1</v>
      </c>
      <c r="H27" s="27">
        <v>1</v>
      </c>
      <c r="I27" s="27">
        <v>1</v>
      </c>
      <c r="J27" s="27">
        <v>1</v>
      </c>
      <c r="K27" s="27">
        <v>0.99605263157894741</v>
      </c>
      <c r="L27" s="27">
        <v>1</v>
      </c>
      <c r="M27" s="27">
        <v>1</v>
      </c>
      <c r="N27" s="27">
        <v>1</v>
      </c>
      <c r="O27" s="19">
        <v>1</v>
      </c>
      <c r="P27" s="20"/>
      <c r="Q27" s="27"/>
      <c r="R27" s="27"/>
      <c r="S27" s="27"/>
      <c r="T27" s="27"/>
      <c r="U27" s="27"/>
      <c r="V27" s="27">
        <v>1</v>
      </c>
      <c r="W27" s="27">
        <v>0.99</v>
      </c>
      <c r="X27" s="27">
        <v>1</v>
      </c>
      <c r="Y27" s="27">
        <v>0.99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</row>
    <row r="28" spans="1:30" x14ac:dyDescent="0.35">
      <c r="A28" s="25" t="s">
        <v>6</v>
      </c>
      <c r="B28" s="26" t="s">
        <v>2</v>
      </c>
      <c r="C28" s="27">
        <v>0.58922914466737064</v>
      </c>
      <c r="D28" s="27">
        <v>0.55747126436781613</v>
      </c>
      <c r="E28" s="27">
        <v>0.54145854145854144</v>
      </c>
      <c r="F28" s="27">
        <v>0.61631944444444442</v>
      </c>
      <c r="G28" s="27">
        <v>0.53183520599250933</v>
      </c>
      <c r="H28" s="27">
        <v>0.55653128430296372</v>
      </c>
      <c r="I28" s="27">
        <v>0.56771397616468045</v>
      </c>
      <c r="J28" s="27">
        <v>0.51346153846153841</v>
      </c>
      <c r="K28" s="27">
        <v>0.51072961373390557</v>
      </c>
      <c r="L28" s="27">
        <v>0.51</v>
      </c>
      <c r="M28" s="27">
        <v>0.49</v>
      </c>
      <c r="N28" s="27">
        <v>0.56000000000000005</v>
      </c>
      <c r="O28" s="19">
        <v>0.48</v>
      </c>
      <c r="P28" s="20"/>
      <c r="Q28" s="27"/>
      <c r="R28" s="27"/>
      <c r="S28" s="27"/>
      <c r="T28" s="27"/>
      <c r="U28" s="27"/>
      <c r="V28" s="27">
        <v>0.93</v>
      </c>
      <c r="W28" s="27">
        <v>0.93</v>
      </c>
      <c r="X28" s="27">
        <v>0.93</v>
      </c>
      <c r="Y28" s="27">
        <v>0.95</v>
      </c>
      <c r="Z28" s="27">
        <v>0.94</v>
      </c>
      <c r="AA28" s="27">
        <v>0.89</v>
      </c>
      <c r="AB28" s="27">
        <v>0.94</v>
      </c>
      <c r="AC28" s="19">
        <v>0.93</v>
      </c>
      <c r="AD28" s="28" t="s">
        <v>6</v>
      </c>
    </row>
    <row r="29" spans="1:30" x14ac:dyDescent="0.35">
      <c r="A29" s="25" t="s">
        <v>6</v>
      </c>
      <c r="B29" s="26" t="s">
        <v>3</v>
      </c>
      <c r="C29" s="27">
        <v>0.64198895027624314</v>
      </c>
      <c r="D29" s="27">
        <v>0.65962441314553988</v>
      </c>
      <c r="E29" s="27">
        <v>0.64836448598130836</v>
      </c>
      <c r="F29" s="27">
        <v>0.58924485125858128</v>
      </c>
      <c r="G29" s="27">
        <v>0.61244019138755978</v>
      </c>
      <c r="H29" s="27">
        <v>0.63777777777777778</v>
      </c>
      <c r="I29" s="27">
        <v>0.61148648648648651</v>
      </c>
      <c r="J29" s="27">
        <v>0.61581291759465484</v>
      </c>
      <c r="K29" s="27">
        <v>0.59518599562363239</v>
      </c>
      <c r="L29" s="27">
        <v>0.44</v>
      </c>
      <c r="M29" s="27">
        <v>0.34</v>
      </c>
      <c r="N29" s="27">
        <v>0.34</v>
      </c>
      <c r="O29" s="19">
        <v>0.35</v>
      </c>
      <c r="P29" s="20"/>
      <c r="Q29" s="27"/>
      <c r="R29" s="27"/>
      <c r="S29" s="27"/>
      <c r="T29" s="27"/>
      <c r="U29" s="27"/>
      <c r="V29" s="27">
        <v>0.97</v>
      </c>
      <c r="W29" s="27">
        <v>1</v>
      </c>
      <c r="X29" s="27">
        <v>0.98</v>
      </c>
      <c r="Y29" s="27">
        <v>1</v>
      </c>
      <c r="Z29" s="27">
        <v>0.99</v>
      </c>
      <c r="AA29" s="27">
        <v>0.97</v>
      </c>
      <c r="AB29" s="27">
        <v>0.98</v>
      </c>
      <c r="AC29" s="19">
        <v>0.98</v>
      </c>
      <c r="AD29" s="28" t="s">
        <v>6</v>
      </c>
    </row>
    <row r="30" spans="1:30" x14ac:dyDescent="0.35">
      <c r="A30" s="25" t="s">
        <v>6</v>
      </c>
      <c r="B30" s="26" t="s">
        <v>12</v>
      </c>
      <c r="C30" s="27">
        <v>0.8183556405353728</v>
      </c>
      <c r="D30" s="27">
        <v>0.80147737765466298</v>
      </c>
      <c r="E30" s="27">
        <v>0.79556898288016109</v>
      </c>
      <c r="F30" s="27">
        <v>0.7978723404255319</v>
      </c>
      <c r="G30" s="27">
        <v>0.88768898488120951</v>
      </c>
      <c r="H30" s="27">
        <v>0.84583333333333333</v>
      </c>
      <c r="I30" s="27">
        <v>0.82444228903976724</v>
      </c>
      <c r="J30" s="27">
        <v>0.84585741811175341</v>
      </c>
      <c r="K30" s="27">
        <v>0.82468168462291869</v>
      </c>
      <c r="L30" s="27">
        <v>0.77</v>
      </c>
      <c r="M30" s="27">
        <v>0.78</v>
      </c>
      <c r="N30" s="27">
        <v>0.76</v>
      </c>
      <c r="O30" s="19">
        <v>0.75</v>
      </c>
      <c r="P30" s="20"/>
      <c r="Q30" s="27"/>
      <c r="R30" s="27"/>
      <c r="S30" s="27"/>
      <c r="T30" s="27"/>
      <c r="U30" s="27"/>
      <c r="V30" s="27">
        <v>0.69</v>
      </c>
      <c r="W30" s="27">
        <v>0.7</v>
      </c>
      <c r="X30" s="27">
        <v>0.74</v>
      </c>
      <c r="Y30" s="27">
        <v>0.69</v>
      </c>
      <c r="Z30" s="27">
        <v>0.68</v>
      </c>
      <c r="AA30" s="27">
        <v>0.63</v>
      </c>
      <c r="AB30" s="27">
        <v>0.67</v>
      </c>
      <c r="AC30" s="19">
        <v>0.67</v>
      </c>
      <c r="AD30" s="28" t="s">
        <v>6</v>
      </c>
    </row>
    <row r="31" spans="1:30" x14ac:dyDescent="0.3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0.99785177228786248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/>
      <c r="R31" s="21"/>
      <c r="S31" s="21"/>
      <c r="T31" s="21"/>
      <c r="U31" s="21"/>
      <c r="V31" s="21">
        <v>0.96</v>
      </c>
      <c r="W31" s="21">
        <v>0.98</v>
      </c>
      <c r="X31" s="21">
        <v>1</v>
      </c>
      <c r="Y31" s="21">
        <v>0.99</v>
      </c>
      <c r="Z31" s="21">
        <v>0.99</v>
      </c>
      <c r="AA31" s="21">
        <v>0.99</v>
      </c>
      <c r="AB31" s="21">
        <v>1</v>
      </c>
      <c r="AC31" s="19">
        <v>1</v>
      </c>
      <c r="AD31" s="22" t="s">
        <v>16</v>
      </c>
    </row>
    <row r="32" spans="1:30" x14ac:dyDescent="0.35">
      <c r="A32" s="23" t="s">
        <v>16</v>
      </c>
      <c r="B32" s="24" t="s">
        <v>2</v>
      </c>
      <c r="C32" s="21">
        <v>0.61466325660699062</v>
      </c>
      <c r="D32" s="21">
        <v>0.66210045662100458</v>
      </c>
      <c r="E32" s="21">
        <v>0.8046082949308756</v>
      </c>
      <c r="F32" s="21">
        <v>0.77506538796861379</v>
      </c>
      <c r="G32" s="21">
        <v>0.78713768115942029</v>
      </c>
      <c r="H32" s="21">
        <v>0.74641148325358853</v>
      </c>
      <c r="I32" s="21">
        <v>0.78714859437751006</v>
      </c>
      <c r="J32" s="21">
        <v>0.69090909090909092</v>
      </c>
      <c r="K32" s="21">
        <v>0.8269767441860465</v>
      </c>
      <c r="L32" s="21">
        <v>0.86</v>
      </c>
      <c r="M32" s="21">
        <v>0.86</v>
      </c>
      <c r="N32" s="21">
        <v>0.83</v>
      </c>
      <c r="O32" s="19">
        <v>0.81</v>
      </c>
      <c r="P32" s="20"/>
      <c r="Q32" s="21"/>
      <c r="R32" s="21"/>
      <c r="S32" s="21"/>
      <c r="T32" s="21"/>
      <c r="U32" s="21"/>
      <c r="V32" s="21">
        <v>0.81</v>
      </c>
      <c r="W32" s="21">
        <v>0.82</v>
      </c>
      <c r="X32" s="21">
        <v>0.83</v>
      </c>
      <c r="Y32" s="21">
        <v>0.85</v>
      </c>
      <c r="Z32" s="21">
        <v>0.8</v>
      </c>
      <c r="AA32" s="21">
        <v>0.73</v>
      </c>
      <c r="AB32" s="21">
        <v>0.78</v>
      </c>
      <c r="AC32" s="19">
        <v>0.8</v>
      </c>
      <c r="AD32" s="22" t="s">
        <v>16</v>
      </c>
    </row>
    <row r="33" spans="1:30" x14ac:dyDescent="0.35">
      <c r="A33" s="23" t="s">
        <v>16</v>
      </c>
      <c r="B33" s="24" t="s">
        <v>3</v>
      </c>
      <c r="C33" s="21">
        <v>0.92312620115310695</v>
      </c>
      <c r="D33" s="21">
        <v>0.92213947190250511</v>
      </c>
      <c r="E33" s="21">
        <v>0.92155425219941345</v>
      </c>
      <c r="F33" s="21">
        <v>0.91060025542784162</v>
      </c>
      <c r="G33" s="21">
        <v>0.88972602739726026</v>
      </c>
      <c r="H33" s="21">
        <v>0.9261324041811847</v>
      </c>
      <c r="I33" s="21">
        <v>0.90179910044977507</v>
      </c>
      <c r="J33" s="21">
        <v>0.90577716643741402</v>
      </c>
      <c r="K33" s="21">
        <v>0.871616932685635</v>
      </c>
      <c r="L33" s="21">
        <v>0.92</v>
      </c>
      <c r="M33" s="21">
        <v>0.92</v>
      </c>
      <c r="N33" s="21">
        <v>0.89</v>
      </c>
      <c r="O33" s="19">
        <v>0.86</v>
      </c>
      <c r="P33" s="20"/>
      <c r="Q33" s="21"/>
      <c r="R33" s="21"/>
      <c r="S33" s="21"/>
      <c r="T33" s="21"/>
      <c r="U33" s="21"/>
      <c r="V33" s="21">
        <v>0.93</v>
      </c>
      <c r="W33" s="21">
        <v>0.96</v>
      </c>
      <c r="X33" s="21">
        <v>0.96</v>
      </c>
      <c r="Y33" s="21">
        <v>0.97</v>
      </c>
      <c r="Z33" s="21">
        <v>0.97</v>
      </c>
      <c r="AA33" s="21">
        <v>0.95</v>
      </c>
      <c r="AB33" s="21">
        <v>0.97</v>
      </c>
      <c r="AC33" s="19">
        <v>0.97</v>
      </c>
      <c r="AD33" s="22" t="s">
        <v>16</v>
      </c>
    </row>
    <row r="34" spans="1:30" x14ac:dyDescent="0.35">
      <c r="A34" s="23" t="s">
        <v>16</v>
      </c>
      <c r="B34" s="24" t="s">
        <v>12</v>
      </c>
      <c r="C34" s="21">
        <v>0.88183807439824946</v>
      </c>
      <c r="D34" s="21">
        <v>0.88085399449035817</v>
      </c>
      <c r="E34" s="21">
        <v>0.87907608695652173</v>
      </c>
      <c r="F34" s="21">
        <v>0.85848465873512836</v>
      </c>
      <c r="G34" s="21">
        <v>0.88961038961038963</v>
      </c>
      <c r="H34" s="21">
        <v>0.899101589495508</v>
      </c>
      <c r="I34" s="21">
        <v>0.86528189910979225</v>
      </c>
      <c r="J34" s="21">
        <v>0.87540558079169373</v>
      </c>
      <c r="K34" s="21">
        <v>0.90143737166324434</v>
      </c>
      <c r="L34" s="21">
        <v>0.72</v>
      </c>
      <c r="M34" s="21">
        <v>0.79</v>
      </c>
      <c r="N34" s="21">
        <v>0.76</v>
      </c>
      <c r="O34" s="19">
        <v>0.75</v>
      </c>
      <c r="P34" s="20"/>
      <c r="Q34" s="21"/>
      <c r="R34" s="21"/>
      <c r="S34" s="21"/>
      <c r="T34" s="21"/>
      <c r="U34" s="21"/>
      <c r="V34" s="21">
        <v>0.7</v>
      </c>
      <c r="W34" s="21">
        <v>0.71</v>
      </c>
      <c r="X34" s="21">
        <v>0.67</v>
      </c>
      <c r="Y34" s="21">
        <v>0.7</v>
      </c>
      <c r="Z34" s="21">
        <v>0.66</v>
      </c>
      <c r="AA34" s="21">
        <v>0.57999999999999996</v>
      </c>
      <c r="AB34" s="21">
        <v>0.66</v>
      </c>
      <c r="AC34" s="19">
        <v>0.65</v>
      </c>
      <c r="AD34" s="22" t="s">
        <v>16</v>
      </c>
    </row>
    <row r="35" spans="1:30" x14ac:dyDescent="0.35">
      <c r="A35" s="25" t="s">
        <v>7</v>
      </c>
      <c r="B35" s="26" t="s">
        <v>1</v>
      </c>
      <c r="C35" s="27">
        <v>0.54828660436137067</v>
      </c>
      <c r="D35" s="27">
        <v>0.55533596837944665</v>
      </c>
      <c r="E35" s="27">
        <v>0.56807935076645621</v>
      </c>
      <c r="F35" s="27">
        <v>0.57821782178217818</v>
      </c>
      <c r="G35" s="27">
        <v>0.6405579399141631</v>
      </c>
      <c r="H35" s="27">
        <v>0.77338129496402874</v>
      </c>
      <c r="I35" s="27">
        <v>0.76806083650190116</v>
      </c>
      <c r="J35" s="27">
        <v>0.75115633672525439</v>
      </c>
      <c r="K35" s="27">
        <v>0.73358348968105069</v>
      </c>
      <c r="L35" s="27">
        <v>0.77</v>
      </c>
      <c r="M35" s="27">
        <v>0.78</v>
      </c>
      <c r="N35" s="27">
        <v>0.77</v>
      </c>
      <c r="O35" s="19">
        <v>0.79</v>
      </c>
      <c r="P35" s="20"/>
      <c r="Q35" s="27"/>
      <c r="R35" s="27"/>
      <c r="S35" s="27"/>
      <c r="T35" s="27"/>
      <c r="U35" s="27"/>
      <c r="V35" s="27">
        <v>1</v>
      </c>
      <c r="W35" s="27">
        <v>0.99</v>
      </c>
      <c r="X35" s="27">
        <v>1</v>
      </c>
      <c r="Y35" s="27">
        <v>0.99</v>
      </c>
      <c r="Z35" s="27">
        <v>1</v>
      </c>
      <c r="AA35" s="27">
        <v>1</v>
      </c>
      <c r="AB35" s="27">
        <v>1</v>
      </c>
      <c r="AC35" s="19">
        <v>1</v>
      </c>
      <c r="AD35" s="28" t="s">
        <v>7</v>
      </c>
    </row>
    <row r="36" spans="1:30" x14ac:dyDescent="0.35">
      <c r="A36" s="25" t="s">
        <v>7</v>
      </c>
      <c r="B36" s="26" t="s">
        <v>2</v>
      </c>
      <c r="C36" s="27">
        <v>0.38454106280193234</v>
      </c>
      <c r="D36" s="27">
        <v>0.37912578055307761</v>
      </c>
      <c r="E36" s="27">
        <v>0.41404805914972276</v>
      </c>
      <c r="F36" s="27">
        <v>0.41500474833808165</v>
      </c>
      <c r="G36" s="27">
        <v>0.43768693918245266</v>
      </c>
      <c r="H36" s="27">
        <v>0.49343832020997375</v>
      </c>
      <c r="I36" s="27">
        <v>0.52097560975609758</v>
      </c>
      <c r="J36" s="27">
        <v>0.47034764826175868</v>
      </c>
      <c r="K36" s="27">
        <v>0.4758293838862559</v>
      </c>
      <c r="L36" s="27">
        <v>0.42</v>
      </c>
      <c r="M36" s="27">
        <v>0.38</v>
      </c>
      <c r="N36" s="27">
        <v>0.38</v>
      </c>
      <c r="O36" s="19">
        <v>0.42</v>
      </c>
      <c r="P36" s="20"/>
      <c r="Q36" s="27"/>
      <c r="R36" s="27"/>
      <c r="S36" s="27"/>
      <c r="T36" s="27"/>
      <c r="U36" s="27"/>
      <c r="V36" s="27">
        <v>0.91</v>
      </c>
      <c r="W36" s="27">
        <v>0.81</v>
      </c>
      <c r="X36" s="27">
        <v>0.86</v>
      </c>
      <c r="Y36" s="27">
        <v>0.86</v>
      </c>
      <c r="Z36" s="27">
        <v>0.88</v>
      </c>
      <c r="AA36" s="27">
        <v>0.84</v>
      </c>
      <c r="AB36" s="27">
        <v>0.89</v>
      </c>
      <c r="AC36" s="19">
        <v>0.89</v>
      </c>
      <c r="AD36" s="28" t="s">
        <v>7</v>
      </c>
    </row>
    <row r="37" spans="1:30" x14ac:dyDescent="0.35">
      <c r="A37" s="25" t="s">
        <v>7</v>
      </c>
      <c r="B37" s="26" t="s">
        <v>3</v>
      </c>
      <c r="C37" s="27">
        <v>0.59590792838874684</v>
      </c>
      <c r="D37" s="27">
        <v>0.58867924528301885</v>
      </c>
      <c r="E37" s="27">
        <v>0.65118174409127949</v>
      </c>
      <c r="F37" s="27">
        <v>0.6</v>
      </c>
      <c r="G37" s="27">
        <v>0.67020470053070513</v>
      </c>
      <c r="H37" s="27">
        <v>0.66313213703099516</v>
      </c>
      <c r="I37" s="27">
        <v>0.69186524239934266</v>
      </c>
      <c r="J37" s="27">
        <v>0.65110941086457541</v>
      </c>
      <c r="K37" s="27">
        <v>0.670864819479429</v>
      </c>
      <c r="L37" s="27">
        <v>0.66</v>
      </c>
      <c r="M37" s="27">
        <v>0.67</v>
      </c>
      <c r="N37" s="27">
        <v>0.64</v>
      </c>
      <c r="O37" s="19">
        <v>0.63</v>
      </c>
      <c r="P37" s="20"/>
      <c r="Q37" s="27"/>
      <c r="R37" s="27"/>
      <c r="S37" s="27"/>
      <c r="T37" s="27"/>
      <c r="U37" s="27"/>
      <c r="V37" s="27">
        <v>0.94</v>
      </c>
      <c r="W37" s="27">
        <v>0.96</v>
      </c>
      <c r="X37" s="27">
        <v>0.97</v>
      </c>
      <c r="Y37" s="27">
        <v>0.97</v>
      </c>
      <c r="Z37" s="27">
        <v>0.97</v>
      </c>
      <c r="AA37" s="27">
        <v>0.92</v>
      </c>
      <c r="AB37" s="27">
        <v>0.95</v>
      </c>
      <c r="AC37" s="19">
        <v>0.95</v>
      </c>
      <c r="AD37" s="28" t="s">
        <v>7</v>
      </c>
    </row>
    <row r="38" spans="1:30" x14ac:dyDescent="0.35">
      <c r="A38" s="25" t="s">
        <v>7</v>
      </c>
      <c r="B38" s="26" t="s">
        <v>12</v>
      </c>
      <c r="C38" s="27">
        <v>0.83560023654642224</v>
      </c>
      <c r="D38" s="27">
        <v>0.82618261826182615</v>
      </c>
      <c r="E38" s="27">
        <v>0.83792372881355937</v>
      </c>
      <c r="F38" s="27">
        <v>0.84124629080118696</v>
      </c>
      <c r="G38" s="27">
        <v>0.84619594964422551</v>
      </c>
      <c r="H38" s="27">
        <v>0.84321745057941377</v>
      </c>
      <c r="I38" s="27">
        <v>0.86218122626153015</v>
      </c>
      <c r="J38" s="27">
        <v>0.88062940857297889</v>
      </c>
      <c r="K38" s="27">
        <v>0.87527964205816555</v>
      </c>
      <c r="L38" s="27">
        <v>0.74</v>
      </c>
      <c r="M38" s="27">
        <v>0.75</v>
      </c>
      <c r="N38" s="27">
        <v>0.73</v>
      </c>
      <c r="O38" s="19">
        <v>0.72</v>
      </c>
      <c r="P38" s="20"/>
      <c r="Q38" s="27"/>
      <c r="R38" s="27"/>
      <c r="S38" s="27"/>
      <c r="T38" s="27"/>
      <c r="U38" s="27"/>
      <c r="V38" s="27">
        <v>0.68</v>
      </c>
      <c r="W38" s="27">
        <v>0.7</v>
      </c>
      <c r="X38" s="27">
        <v>0.7</v>
      </c>
      <c r="Y38" s="27">
        <v>0.68</v>
      </c>
      <c r="Z38" s="27">
        <v>0.66</v>
      </c>
      <c r="AA38" s="27">
        <v>0.55000000000000004</v>
      </c>
      <c r="AB38" s="27">
        <v>0.63</v>
      </c>
      <c r="AC38" s="19">
        <v>0.63</v>
      </c>
      <c r="AD38" s="28" t="s">
        <v>7</v>
      </c>
    </row>
    <row r="39" spans="1:30" x14ac:dyDescent="0.35">
      <c r="A39" s="23" t="s">
        <v>8</v>
      </c>
      <c r="B39" s="24" t="s">
        <v>1</v>
      </c>
      <c r="C39" s="21">
        <v>0.9981718464351006</v>
      </c>
      <c r="D39" s="21">
        <v>0.99584199584199584</v>
      </c>
      <c r="E39" s="21">
        <v>1</v>
      </c>
      <c r="F39" s="21">
        <v>0.9853556485355649</v>
      </c>
      <c r="G39" s="21">
        <v>0.99082568807339455</v>
      </c>
      <c r="H39" s="21">
        <v>1</v>
      </c>
      <c r="I39" s="21">
        <v>0.9888392857142857</v>
      </c>
      <c r="J39" s="21">
        <v>0.99496221662468509</v>
      </c>
      <c r="K39" s="21">
        <v>0.9927710843373494</v>
      </c>
      <c r="L39" s="21">
        <v>0.97</v>
      </c>
      <c r="M39" s="21">
        <v>0.94</v>
      </c>
      <c r="N39" s="21">
        <v>0.94</v>
      </c>
      <c r="O39" s="19">
        <v>0.95</v>
      </c>
      <c r="P39" s="20"/>
      <c r="Q39" s="21"/>
      <c r="R39" s="21"/>
      <c r="S39" s="21"/>
      <c r="T39" s="21"/>
      <c r="U39" s="21"/>
      <c r="V39" s="21">
        <v>1</v>
      </c>
      <c r="W39" s="21">
        <v>0.98</v>
      </c>
      <c r="X39" s="21">
        <v>0.98</v>
      </c>
      <c r="Y39" s="21">
        <v>0.99</v>
      </c>
      <c r="Z39" s="21">
        <v>0.98</v>
      </c>
      <c r="AA39" s="21">
        <v>0.93</v>
      </c>
      <c r="AB39" s="21">
        <v>0.94</v>
      </c>
      <c r="AC39" s="19">
        <v>0.95</v>
      </c>
      <c r="AD39" s="22" t="s">
        <v>8</v>
      </c>
    </row>
    <row r="40" spans="1:30" x14ac:dyDescent="0.35">
      <c r="A40" s="23" t="s">
        <v>8</v>
      </c>
      <c r="B40" s="24" t="s">
        <v>2</v>
      </c>
      <c r="C40" s="21">
        <v>0.92870905587668595</v>
      </c>
      <c r="D40" s="21">
        <v>0.93310463121783882</v>
      </c>
      <c r="E40" s="21">
        <v>0.910873440285205</v>
      </c>
      <c r="F40" s="21">
        <v>0.95190713101160862</v>
      </c>
      <c r="G40" s="21">
        <v>0.97508896797153022</v>
      </c>
      <c r="H40" s="21">
        <v>0.96271929824561409</v>
      </c>
      <c r="I40" s="21">
        <v>0.97894736842105268</v>
      </c>
      <c r="J40" s="21">
        <v>0.98134328358208955</v>
      </c>
      <c r="K40" s="21">
        <v>0.95509499136442144</v>
      </c>
      <c r="L40" s="21">
        <v>0.93</v>
      </c>
      <c r="M40" s="21">
        <v>0.95</v>
      </c>
      <c r="N40" s="21">
        <v>0.94</v>
      </c>
      <c r="O40" s="19">
        <v>0.94</v>
      </c>
      <c r="P40" s="20"/>
      <c r="Q40" s="21"/>
      <c r="R40" s="21"/>
      <c r="S40" s="21"/>
      <c r="T40" s="21"/>
      <c r="U40" s="21"/>
      <c r="V40" s="21">
        <v>0.86</v>
      </c>
      <c r="W40" s="21">
        <v>0.86</v>
      </c>
      <c r="X40" s="21">
        <v>0.83</v>
      </c>
      <c r="Y40" s="21">
        <v>0.87</v>
      </c>
      <c r="Z40" s="21">
        <v>0.83</v>
      </c>
      <c r="AA40" s="21">
        <v>0.81</v>
      </c>
      <c r="AB40" s="21">
        <v>0.83</v>
      </c>
      <c r="AC40" s="19">
        <v>0.84</v>
      </c>
      <c r="AD40" s="22" t="s">
        <v>8</v>
      </c>
    </row>
    <row r="41" spans="1:30" x14ac:dyDescent="0.35">
      <c r="A41" s="23" t="s">
        <v>8</v>
      </c>
      <c r="B41" s="24" t="s">
        <v>3</v>
      </c>
      <c r="C41" s="21">
        <v>0.89496717724288843</v>
      </c>
      <c r="D41" s="21">
        <v>0.86554621848739499</v>
      </c>
      <c r="E41" s="21">
        <v>0.93041749502982107</v>
      </c>
      <c r="F41" s="21">
        <v>0.95070422535211263</v>
      </c>
      <c r="G41" s="21">
        <v>0.94899817850637525</v>
      </c>
      <c r="H41" s="21">
        <v>0.95547309833024119</v>
      </c>
      <c r="I41" s="21">
        <v>0.96887966804979253</v>
      </c>
      <c r="J41" s="21">
        <v>0.92753623188405798</v>
      </c>
      <c r="K41" s="21">
        <v>0.9174107142857143</v>
      </c>
      <c r="L41" s="21">
        <v>0.96</v>
      </c>
      <c r="M41" s="21">
        <v>0.94</v>
      </c>
      <c r="N41" s="21">
        <v>0.94</v>
      </c>
      <c r="O41" s="19">
        <v>0.92</v>
      </c>
      <c r="P41" s="20"/>
      <c r="Q41" s="21"/>
      <c r="R41" s="21"/>
      <c r="S41" s="21"/>
      <c r="T41" s="21"/>
      <c r="U41" s="21"/>
      <c r="V41" s="21">
        <v>0.81</v>
      </c>
      <c r="W41" s="21">
        <v>0.88</v>
      </c>
      <c r="X41" s="21">
        <v>0.88</v>
      </c>
      <c r="Y41" s="21">
        <v>0.87</v>
      </c>
      <c r="Z41" s="21">
        <v>0.88</v>
      </c>
      <c r="AA41" s="21">
        <v>0.89</v>
      </c>
      <c r="AB41" s="21">
        <v>0.91</v>
      </c>
      <c r="AC41" s="19">
        <v>0.9</v>
      </c>
      <c r="AD41" s="22" t="s">
        <v>8</v>
      </c>
    </row>
    <row r="42" spans="1:30" x14ac:dyDescent="0.35">
      <c r="A42" s="23" t="s">
        <v>8</v>
      </c>
      <c r="B42" s="24" t="s">
        <v>12</v>
      </c>
      <c r="C42" s="21">
        <v>1</v>
      </c>
      <c r="D42" s="21">
        <v>0.9791044776119403</v>
      </c>
      <c r="E42" s="21">
        <v>0.9680672268907563</v>
      </c>
      <c r="F42" s="21">
        <v>0.97285067873303166</v>
      </c>
      <c r="G42" s="21">
        <v>0.98027613412228798</v>
      </c>
      <c r="H42" s="21">
        <v>0.97750511247443761</v>
      </c>
      <c r="I42" s="21">
        <v>0.98589065255731922</v>
      </c>
      <c r="J42" s="21">
        <v>0.9734660033167496</v>
      </c>
      <c r="K42" s="21">
        <v>0.95957820738137078</v>
      </c>
      <c r="L42" s="21">
        <v>0.95</v>
      </c>
      <c r="M42" s="21">
        <v>0.95</v>
      </c>
      <c r="N42" s="21">
        <v>0.97</v>
      </c>
      <c r="O42" s="19">
        <v>0.97</v>
      </c>
      <c r="P42" s="20"/>
      <c r="Q42" s="21"/>
      <c r="R42" s="21"/>
      <c r="S42" s="21"/>
      <c r="T42" s="21"/>
      <c r="U42" s="21"/>
      <c r="V42" s="21">
        <v>0.83</v>
      </c>
      <c r="W42" s="21">
        <v>0.86</v>
      </c>
      <c r="X42" s="21">
        <v>0.87</v>
      </c>
      <c r="Y42" s="21">
        <v>0.78</v>
      </c>
      <c r="Z42" s="21">
        <v>0.79</v>
      </c>
      <c r="AA42" s="21">
        <v>0.75</v>
      </c>
      <c r="AB42" s="21">
        <v>0.83</v>
      </c>
      <c r="AC42" s="19">
        <v>0.84</v>
      </c>
      <c r="AD42" s="22" t="s">
        <v>8</v>
      </c>
    </row>
    <row r="43" spans="1:30" x14ac:dyDescent="0.35">
      <c r="A43" s="25" t="s">
        <v>9</v>
      </c>
      <c r="B43" s="26" t="s">
        <v>1</v>
      </c>
      <c r="C43" s="27">
        <v>0.76644493717664453</v>
      </c>
      <c r="D43" s="27">
        <v>0.80403732622357649</v>
      </c>
      <c r="E43" s="27">
        <v>0.80331618067467125</v>
      </c>
      <c r="F43" s="27">
        <v>0.81189770200148259</v>
      </c>
      <c r="G43" s="27">
        <v>0.83349264003058687</v>
      </c>
      <c r="H43" s="27">
        <v>0.85895339329517584</v>
      </c>
      <c r="I43" s="27">
        <v>0.87141444114737887</v>
      </c>
      <c r="J43" s="27">
        <v>0.84555911748067136</v>
      </c>
      <c r="K43" s="27">
        <v>0.84136033025358758</v>
      </c>
      <c r="L43" s="27">
        <v>0.86</v>
      </c>
      <c r="M43" s="27">
        <v>0.88</v>
      </c>
      <c r="N43" s="27">
        <v>0.88</v>
      </c>
      <c r="O43" s="19">
        <v>0.88</v>
      </c>
      <c r="P43" s="20"/>
      <c r="Q43" s="27"/>
      <c r="R43" s="27"/>
      <c r="S43" s="27"/>
      <c r="T43" s="27"/>
      <c r="U43" s="27"/>
      <c r="V43" s="27">
        <v>0.98</v>
      </c>
      <c r="W43" s="27">
        <v>0.98</v>
      </c>
      <c r="X43" s="27">
        <v>0.97</v>
      </c>
      <c r="Y43" s="27">
        <v>0.99</v>
      </c>
      <c r="Z43" s="27">
        <v>0.99</v>
      </c>
      <c r="AA43" s="27">
        <v>0.99</v>
      </c>
      <c r="AB43" s="27">
        <v>0.99</v>
      </c>
      <c r="AC43" s="19">
        <v>1</v>
      </c>
      <c r="AD43" s="28" t="s">
        <v>9</v>
      </c>
    </row>
    <row r="44" spans="1:30" x14ac:dyDescent="0.35">
      <c r="A44" s="25" t="s">
        <v>9</v>
      </c>
      <c r="B44" s="26" t="s">
        <v>2</v>
      </c>
      <c r="C44" s="27">
        <v>0.51974822974036194</v>
      </c>
      <c r="D44" s="27">
        <v>0.53862827063012853</v>
      </c>
      <c r="E44" s="27">
        <v>0.55435816164817753</v>
      </c>
      <c r="F44" s="27">
        <v>0.57175537593411618</v>
      </c>
      <c r="G44" s="27">
        <v>0.5879227053140097</v>
      </c>
      <c r="H44" s="27">
        <v>0.5911905183088626</v>
      </c>
      <c r="I44" s="27">
        <v>0.63256244218316371</v>
      </c>
      <c r="J44" s="27">
        <v>0.60323279453424428</v>
      </c>
      <c r="K44" s="27">
        <v>0.61211710949399223</v>
      </c>
      <c r="L44" s="27">
        <v>0.55000000000000004</v>
      </c>
      <c r="M44" s="27">
        <v>0.55000000000000004</v>
      </c>
      <c r="N44" s="27">
        <v>0.55000000000000004</v>
      </c>
      <c r="O44" s="19">
        <v>0.55000000000000004</v>
      </c>
      <c r="P44" s="20"/>
      <c r="Q44" s="27"/>
      <c r="R44" s="27"/>
      <c r="S44" s="27"/>
      <c r="T44" s="27"/>
      <c r="U44" s="27"/>
      <c r="V44" s="27">
        <v>0.92</v>
      </c>
      <c r="W44" s="27">
        <v>0.88</v>
      </c>
      <c r="X44" s="27">
        <v>0.9</v>
      </c>
      <c r="Y44" s="27">
        <v>0.92</v>
      </c>
      <c r="Z44" s="27">
        <v>0.9</v>
      </c>
      <c r="AA44" s="27">
        <v>0.87</v>
      </c>
      <c r="AB44" s="27">
        <v>0.91</v>
      </c>
      <c r="AC44" s="19">
        <v>0.91</v>
      </c>
      <c r="AD44" s="28" t="s">
        <v>9</v>
      </c>
    </row>
    <row r="45" spans="1:30" x14ac:dyDescent="0.35">
      <c r="A45" s="25" t="s">
        <v>9</v>
      </c>
      <c r="B45" s="26" t="s">
        <v>3</v>
      </c>
      <c r="C45" s="27">
        <v>0.64891073326248672</v>
      </c>
      <c r="D45" s="27">
        <v>0.63266350953538975</v>
      </c>
      <c r="E45" s="27">
        <v>0.65593890631392338</v>
      </c>
      <c r="F45" s="27">
        <v>0.64531069085295256</v>
      </c>
      <c r="G45" s="27">
        <v>0.64738757473355857</v>
      </c>
      <c r="H45" s="27">
        <v>0.6715706307042637</v>
      </c>
      <c r="I45" s="27">
        <v>0.7308740978348035</v>
      </c>
      <c r="J45" s="27">
        <v>0.6523031203566122</v>
      </c>
      <c r="K45" s="27">
        <v>0.64222990952634385</v>
      </c>
      <c r="L45" s="27">
        <v>0.67</v>
      </c>
      <c r="M45" s="27">
        <v>0.65</v>
      </c>
      <c r="N45" s="27">
        <v>0.64</v>
      </c>
      <c r="O45" s="19">
        <v>0.63</v>
      </c>
      <c r="P45" s="20"/>
      <c r="Q45" s="27"/>
      <c r="R45" s="27"/>
      <c r="S45" s="27"/>
      <c r="T45" s="27"/>
      <c r="U45" s="27"/>
      <c r="V45" s="27">
        <v>0.93</v>
      </c>
      <c r="W45" s="27">
        <v>0.95</v>
      </c>
      <c r="X45" s="27">
        <v>0.96</v>
      </c>
      <c r="Y45" s="27">
        <v>0.97</v>
      </c>
      <c r="Z45" s="27">
        <v>0.97</v>
      </c>
      <c r="AA45" s="27">
        <v>0.95</v>
      </c>
      <c r="AB45" s="27">
        <v>0.97</v>
      </c>
      <c r="AC45" s="19">
        <v>0.96</v>
      </c>
      <c r="AD45" s="28" t="s">
        <v>9</v>
      </c>
    </row>
    <row r="46" spans="1:30" ht="15" thickBot="1" x14ac:dyDescent="0.4">
      <c r="A46" s="29" t="s">
        <v>9</v>
      </c>
      <c r="B46" s="30" t="s">
        <v>12</v>
      </c>
      <c r="C46" s="31">
        <v>0.868136167992696</v>
      </c>
      <c r="D46" s="31">
        <v>0.85619607352757288</v>
      </c>
      <c r="E46" s="31">
        <v>0.86263390044108379</v>
      </c>
      <c r="F46" s="31">
        <v>0.8590866067203029</v>
      </c>
      <c r="G46" s="31">
        <v>0.8856150283067421</v>
      </c>
      <c r="H46" s="31">
        <v>0.88587032628483409</v>
      </c>
      <c r="I46" s="31">
        <v>0.87434094903339188</v>
      </c>
      <c r="J46" s="31">
        <v>0.88446565364812257</v>
      </c>
      <c r="K46" s="31">
        <v>0.88864025273134128</v>
      </c>
      <c r="L46" s="31">
        <v>0.76</v>
      </c>
      <c r="M46" s="31">
        <v>0.79</v>
      </c>
      <c r="N46" s="31">
        <v>0.78</v>
      </c>
      <c r="O46" s="45">
        <v>0.77</v>
      </c>
      <c r="P46" s="20"/>
      <c r="Q46" s="31"/>
      <c r="R46" s="31"/>
      <c r="S46" s="31"/>
      <c r="T46" s="31"/>
      <c r="U46" s="31"/>
      <c r="V46" s="31">
        <v>0.74</v>
      </c>
      <c r="W46" s="31">
        <v>0.73</v>
      </c>
      <c r="X46" s="31">
        <v>0.74</v>
      </c>
      <c r="Y46" s="31">
        <v>0.74</v>
      </c>
      <c r="Z46" s="31">
        <v>0.7</v>
      </c>
      <c r="AA46" s="31">
        <v>0.66</v>
      </c>
      <c r="AB46" s="31">
        <v>0.7</v>
      </c>
      <c r="AC46" s="19">
        <v>0.7</v>
      </c>
      <c r="AD46" s="32" t="s">
        <v>9</v>
      </c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="70" zoomScaleNormal="70" workbookViewId="0">
      <selection activeCell="M8" sqref="M8"/>
    </sheetView>
  </sheetViews>
  <sheetFormatPr defaultColWidth="9.1796875" defaultRowHeight="14" x14ac:dyDescent="0.3"/>
  <cols>
    <col min="1" max="1" width="14" style="76" customWidth="1"/>
    <col min="2" max="3" width="10" style="74" bestFit="1" customWidth="1"/>
    <col min="4" max="11" width="11.54296875" style="34" customWidth="1"/>
    <col min="12" max="16384" width="9.1796875" style="34"/>
  </cols>
  <sheetData>
    <row r="1" spans="1:11" ht="46.5" customHeight="1" thickBot="1" x14ac:dyDescent="0.35">
      <c r="A1" s="46"/>
      <c r="B1" s="47"/>
      <c r="C1" s="47"/>
      <c r="D1" s="103" t="s">
        <v>19</v>
      </c>
      <c r="E1" s="104"/>
      <c r="F1" s="104"/>
      <c r="G1" s="105"/>
      <c r="H1" s="103" t="s">
        <v>20</v>
      </c>
      <c r="I1" s="104"/>
      <c r="J1" s="104"/>
      <c r="K1" s="105"/>
    </row>
    <row r="2" spans="1:11" ht="31.5" thickBot="1" x14ac:dyDescent="0.3">
      <c r="A2" s="48" t="s">
        <v>0</v>
      </c>
      <c r="B2" s="96" t="s">
        <v>21</v>
      </c>
      <c r="C2" s="96" t="s">
        <v>35</v>
      </c>
      <c r="D2" s="49">
        <f>'Data Tables'!S4</f>
        <v>45108</v>
      </c>
      <c r="E2" s="50">
        <f>'Data Tables'!T4</f>
        <v>45170</v>
      </c>
      <c r="F2" s="51" t="s">
        <v>22</v>
      </c>
      <c r="G2" s="52" t="s">
        <v>23</v>
      </c>
      <c r="H2" s="49">
        <f>D2</f>
        <v>45108</v>
      </c>
      <c r="I2" s="50">
        <f>E2</f>
        <v>45170</v>
      </c>
      <c r="J2" s="53" t="s">
        <v>22</v>
      </c>
      <c r="K2" s="52" t="s">
        <v>23</v>
      </c>
    </row>
    <row r="3" spans="1:11" x14ac:dyDescent="0.3">
      <c r="A3" s="54" t="s">
        <v>10</v>
      </c>
      <c r="B3" s="97" t="s">
        <v>1</v>
      </c>
      <c r="C3" s="57">
        <f>'Chart Data'!AC3</f>
        <v>1</v>
      </c>
      <c r="D3" s="55" t="str">
        <f>VLOOKUP($A3,'Data Tables'!$A$4:$BY$15,19,FALSE)</f>
        <v>None</v>
      </c>
      <c r="E3" s="56" t="str">
        <f>VLOOKUP($A3,'Data Tables'!$A$4:$BY$15,20,FALSE)</f>
        <v>None</v>
      </c>
      <c r="F3" s="56" t="str">
        <f>IFERROR(((E3-D3)/D3),"n/a")</f>
        <v>n/a</v>
      </c>
      <c r="G3" s="57" t="str">
        <f>IFERROR((($E3-(VLOOKUP($A3,'Data Tables'!$A$5:$BY$15,14,FALSE)))/(VLOOKUP($A3,'Data Tables'!$A$5:$BY$15,14,FALSE))),"n/a")</f>
        <v>n/a</v>
      </c>
      <c r="H3" s="55">
        <f>VLOOKUP($A3,'Data Tables'!$A$20:$BY$31,19,FALSE)</f>
        <v>1</v>
      </c>
      <c r="I3" s="56">
        <f>VLOOKUP($A3,'Data Tables'!$A$20:$BY$31,20,FALSE)</f>
        <v>1</v>
      </c>
      <c r="J3" s="56">
        <f>IFERROR(((I3-H3)/H3),"n/a")</f>
        <v>0</v>
      </c>
      <c r="K3" s="57">
        <f>IFERROR((($I3-(VLOOKUP($A3,'Data Tables'!$A$20:$BY$31,14,FALSE)))/(VLOOKUP($A3,'Data Tables'!$A$20:$BY$31,14,FALSE))),"n/a")</f>
        <v>0</v>
      </c>
    </row>
    <row r="4" spans="1:11" x14ac:dyDescent="0.3">
      <c r="A4" s="58" t="s">
        <v>10</v>
      </c>
      <c r="B4" s="74" t="s">
        <v>2</v>
      </c>
      <c r="C4" s="61">
        <f>'Chart Data'!AC4</f>
        <v>1</v>
      </c>
      <c r="D4" s="59">
        <f>VLOOKUP($A4,'Data Tables'!$A$4:$BY$15,38,FALSE)</f>
        <v>1</v>
      </c>
      <c r="E4" s="60">
        <f>VLOOKUP($A4,'Data Tables'!$A$4:$BY$15,39,FALSE)</f>
        <v>1</v>
      </c>
      <c r="F4" s="60">
        <f t="shared" ref="F4:F46" si="0">IFERROR(((E4-D4)/D4),"n/a")</f>
        <v>0</v>
      </c>
      <c r="G4" s="61">
        <f>IFERROR((($E4-(VLOOKUP($A4,'Data Tables'!$A$5:$BY$15,33,FALSE)))/(VLOOKUP($A4,'Data Tables'!$A$5:$BY$15,33,FALSE))),"n/a")</f>
        <v>0</v>
      </c>
      <c r="H4" s="59">
        <f>VLOOKUP($A4,'Data Tables'!$A$20:$BY$31,38,FALSE)</f>
        <v>0.19</v>
      </c>
      <c r="I4" s="60">
        <f>VLOOKUP($A4,'Data Tables'!$A$20:$BY$31,39,FALSE)</f>
        <v>0.16</v>
      </c>
      <c r="J4" s="60">
        <f t="shared" ref="J4:J46" si="1">IFERROR(((I4-H4)/H4),"n/a")</f>
        <v>-0.15789473684210525</v>
      </c>
      <c r="K4" s="61">
        <f>IFERROR((($I4-(VLOOKUP($A4,'Data Tables'!$A$20:$BY$31,33,FALSE)))/(VLOOKUP($A4,'Data Tables'!$A$20:$BY$31,33,FALSE))),"n/a")</f>
        <v>-0.69</v>
      </c>
    </row>
    <row r="5" spans="1:11" x14ac:dyDescent="0.3">
      <c r="A5" s="58" t="s">
        <v>10</v>
      </c>
      <c r="B5" s="74" t="s">
        <v>3</v>
      </c>
      <c r="C5" s="61">
        <f>'Chart Data'!AC5</f>
        <v>0.95</v>
      </c>
      <c r="D5" s="59">
        <f>VLOOKUP($A5,'Data Tables'!$A$4:$BY$15,57,FALSE)</f>
        <v>0.35</v>
      </c>
      <c r="E5" s="60">
        <f>VLOOKUP($A5,'Data Tables'!$A$4:$BY$15,58,FALSE)</f>
        <v>0.32</v>
      </c>
      <c r="F5" s="60">
        <f t="shared" si="0"/>
        <v>-8.5714285714285632E-2</v>
      </c>
      <c r="G5" s="61">
        <f>IFERROR((($E5-(VLOOKUP($A5,'Data Tables'!$A$5:$BY$15,52,FALSE)))/(VLOOKUP($A5,'Data Tables'!$A$5:$BY$15,52,FALSE))),"n/a")</f>
        <v>-0.5458064516129032</v>
      </c>
      <c r="H5" s="59">
        <f>VLOOKUP($A5,'Data Tables'!$A$20:$BY$31,57,FALSE)</f>
        <v>0.81</v>
      </c>
      <c r="I5" s="60">
        <f>VLOOKUP($A5,'Data Tables'!$A$20:$BY$31,58,FALSE)</f>
        <v>0.8</v>
      </c>
      <c r="J5" s="60">
        <f t="shared" si="1"/>
        <v>-1.2345679012345689E-2</v>
      </c>
      <c r="K5" s="61">
        <f>IFERROR((($I5-(VLOOKUP($A5,'Data Tables'!$A$20:$BY$31,52,FALSE)))/(VLOOKUP($A5,'Data Tables'!$A$20:$BY$31,52,FALSE))),"n/a")</f>
        <v>-4.0414507772020693E-2</v>
      </c>
    </row>
    <row r="6" spans="1:11" x14ac:dyDescent="0.3">
      <c r="A6" s="62" t="s">
        <v>10</v>
      </c>
      <c r="B6" s="98" t="s">
        <v>12</v>
      </c>
      <c r="C6" s="65">
        <f>'Chart Data'!AC6</f>
        <v>0.92</v>
      </c>
      <c r="D6" s="63">
        <f>VLOOKUP($A6,'Data Tables'!$A$4:$BY$15,76,FALSE)</f>
        <v>0.96</v>
      </c>
      <c r="E6" s="64">
        <f>VLOOKUP($A6,'Data Tables'!$A$4:$BY$15,77,FALSE)</f>
        <v>1</v>
      </c>
      <c r="F6" s="64">
        <f t="shared" si="0"/>
        <v>4.1666666666666706E-2</v>
      </c>
      <c r="G6" s="65">
        <f>IFERROR((($E6-(VLOOKUP($A6,'Data Tables'!$A$5:$BY$15,71,FALSE)))/(VLOOKUP($A6,'Data Tables'!$A$5:$BY$15,71,FALSE))),"n/a")</f>
        <v>0</v>
      </c>
      <c r="H6" s="63">
        <f>VLOOKUP($A6,'Data Tables'!$A$20:$BY$31,76,FALSE)</f>
        <v>0.95</v>
      </c>
      <c r="I6" s="64">
        <f>VLOOKUP($A6,'Data Tables'!$A$20:$BY$31,77,FALSE)</f>
        <v>0.95</v>
      </c>
      <c r="J6" s="64">
        <f t="shared" si="1"/>
        <v>0</v>
      </c>
      <c r="K6" s="65">
        <f>IFERROR((($I6-(VLOOKUP($A6,'Data Tables'!$A$20:$BY$31,71,FALSE)))/(VLOOKUP($A6,'Data Tables'!$A$20:$BY$31,71,FALSE))),"n/a")</f>
        <v>-5.0000000000000044E-2</v>
      </c>
    </row>
    <row r="7" spans="1:11" x14ac:dyDescent="0.3">
      <c r="A7" s="58" t="s">
        <v>4</v>
      </c>
      <c r="B7" s="74" t="s">
        <v>1</v>
      </c>
      <c r="C7" s="61">
        <f>'Chart Data'!AC7</f>
        <v>1</v>
      </c>
      <c r="D7" s="59" t="str">
        <f>VLOOKUP($A7,'Data Tables'!$A$4:$BY$15,19,FALSE)</f>
        <v>None</v>
      </c>
      <c r="E7" s="60" t="str">
        <f>VLOOKUP($A7,'Data Tables'!$A$4:$BY$15,20,FALSE)</f>
        <v>None</v>
      </c>
      <c r="F7" s="60" t="str">
        <f t="shared" si="0"/>
        <v>n/a</v>
      </c>
      <c r="G7" s="61" t="str">
        <f>IFERROR((($E7-(VLOOKUP($A7,'Data Tables'!$A$5:$BY$15,14,FALSE)))/(VLOOKUP($A7,'Data Tables'!$A$5:$BY$15,14,FALSE))),"n/a")</f>
        <v>n/a</v>
      </c>
      <c r="H7" s="59">
        <f>VLOOKUP($A7,'Data Tables'!$A$20:$BY$31,19,FALSE)</f>
        <v>0.71</v>
      </c>
      <c r="I7" s="60">
        <f>VLOOKUP($A7,'Data Tables'!$A$20:$BY$31,20,FALSE)</f>
        <v>0.69</v>
      </c>
      <c r="J7" s="60">
        <f t="shared" si="1"/>
        <v>-2.8169014084507067E-2</v>
      </c>
      <c r="K7" s="61">
        <f>IFERROR((($I7-(VLOOKUP($A7,'Data Tables'!$A$20:$BY$31,14,FALSE)))/(VLOOKUP($A7,'Data Tables'!$A$20:$BY$31,14,FALSE))),"n/a")</f>
        <v>4.8519593613933189E-2</v>
      </c>
    </row>
    <row r="8" spans="1:11" x14ac:dyDescent="0.3">
      <c r="A8" s="58" t="s">
        <v>4</v>
      </c>
      <c r="B8" s="74" t="s">
        <v>2</v>
      </c>
      <c r="C8" s="61">
        <f>'Chart Data'!AC8</f>
        <v>0.98</v>
      </c>
      <c r="D8" s="59">
        <f>VLOOKUP($A8,'Data Tables'!$A$4:$BY$15,38,FALSE)</f>
        <v>0.14000000000000001</v>
      </c>
      <c r="E8" s="60">
        <f>VLOOKUP($A8,'Data Tables'!$A$4:$BY$15,39,FALSE)</f>
        <v>0.17</v>
      </c>
      <c r="F8" s="60">
        <f t="shared" si="0"/>
        <v>0.21428571428571425</v>
      </c>
      <c r="G8" s="61">
        <f>IFERROR((($E8-(VLOOKUP($A8,'Data Tables'!$A$5:$BY$15,33,FALSE)))/(VLOOKUP($A8,'Data Tables'!$A$5:$BY$15,33,FALSE))),"n/a")</f>
        <v>-0.7970967741935483</v>
      </c>
      <c r="H8" s="59">
        <f>VLOOKUP($A8,'Data Tables'!$A$20:$BY$31,38,FALSE)</f>
        <v>0.3</v>
      </c>
      <c r="I8" s="60">
        <f>VLOOKUP($A8,'Data Tables'!$A$20:$BY$31,39,FALSE)</f>
        <v>0.31</v>
      </c>
      <c r="J8" s="60">
        <f t="shared" si="1"/>
        <v>3.3333333333333368E-2</v>
      </c>
      <c r="K8" s="61">
        <f>IFERROR((($I8-(VLOOKUP($A8,'Data Tables'!$A$20:$BY$31,33,FALSE)))/(VLOOKUP($A8,'Data Tables'!$A$20:$BY$31,33,FALSE))),"n/a")</f>
        <v>-0.24562737642585553</v>
      </c>
    </row>
    <row r="9" spans="1:11" x14ac:dyDescent="0.3">
      <c r="A9" s="58" t="s">
        <v>4</v>
      </c>
      <c r="B9" s="74" t="s">
        <v>3</v>
      </c>
      <c r="C9" s="61">
        <f>'Chart Data'!AC9</f>
        <v>0.98</v>
      </c>
      <c r="D9" s="59">
        <f>VLOOKUP($A9,'Data Tables'!$A$4:$BY$15,57,FALSE)</f>
        <v>0</v>
      </c>
      <c r="E9" s="60">
        <f>VLOOKUP($A9,'Data Tables'!$A$4:$BY$15,58,FALSE)</f>
        <v>0</v>
      </c>
      <c r="F9" s="60" t="str">
        <f t="shared" si="0"/>
        <v>n/a</v>
      </c>
      <c r="G9" s="61" t="str">
        <f>IFERROR((($E9-(VLOOKUP($A9,'Data Tables'!$A$5:$BY$15,52,FALSE)))/(VLOOKUP($A9,'Data Tables'!$A$5:$BY$15,52,FALSE))),"n/a")</f>
        <v>n/a</v>
      </c>
      <c r="H9" s="59">
        <f>VLOOKUP($A9,'Data Tables'!$A$20:$BY$31,57,FALSE)</f>
        <v>0.43</v>
      </c>
      <c r="I9" s="60">
        <f>VLOOKUP($A9,'Data Tables'!$A$20:$BY$31,58,FALSE)</f>
        <v>0.41</v>
      </c>
      <c r="J9" s="60">
        <f t="shared" si="1"/>
        <v>-4.6511627906976785E-2</v>
      </c>
      <c r="K9" s="61">
        <f>IFERROR((($I9-(VLOOKUP($A9,'Data Tables'!$A$20:$BY$31,52,FALSE)))/(VLOOKUP($A9,'Data Tables'!$A$20:$BY$31,52,FALSE))),"n/a")</f>
        <v>0.38293650793650796</v>
      </c>
    </row>
    <row r="10" spans="1:11" x14ac:dyDescent="0.3">
      <c r="A10" s="62" t="s">
        <v>4</v>
      </c>
      <c r="B10" s="98" t="s">
        <v>12</v>
      </c>
      <c r="C10" s="65">
        <f>'Chart Data'!AC10</f>
        <v>0.68</v>
      </c>
      <c r="D10" s="63">
        <f>VLOOKUP($A10,'Data Tables'!$A$4:$BY$15,76,FALSE)</f>
        <v>0.18</v>
      </c>
      <c r="E10" s="64">
        <f>VLOOKUP($A10,'Data Tables'!$A$4:$BY$15,77,FALSE)</f>
        <v>0.18</v>
      </c>
      <c r="F10" s="64">
        <f t="shared" si="0"/>
        <v>0</v>
      </c>
      <c r="G10" s="65">
        <f>IFERROR((($E10-(VLOOKUP($A10,'Data Tables'!$A$5:$BY$15,71,FALSE)))/(VLOOKUP($A10,'Data Tables'!$A$5:$BY$15,71,FALSE))),"n/a")</f>
        <v>-0.68980237154150204</v>
      </c>
      <c r="H10" s="63">
        <f>VLOOKUP($A10,'Data Tables'!$A$20:$BY$31,76,FALSE)</f>
        <v>0.98</v>
      </c>
      <c r="I10" s="64">
        <f>VLOOKUP($A10,'Data Tables'!$A$20:$BY$31,77,FALSE)</f>
        <v>0.97</v>
      </c>
      <c r="J10" s="64">
        <f t="shared" si="1"/>
        <v>-1.0204081632653071E-2</v>
      </c>
      <c r="K10" s="65">
        <f>IFERROR((($I10-(VLOOKUP($A10,'Data Tables'!$A$20:$BY$31,71,FALSE)))/(VLOOKUP($A10,'Data Tables'!$A$20:$BY$31,71,FALSE))),"n/a")</f>
        <v>-9.520153550863766E-3</v>
      </c>
    </row>
    <row r="11" spans="1:11" x14ac:dyDescent="0.3">
      <c r="A11" s="58" t="s">
        <v>5</v>
      </c>
      <c r="B11" s="74" t="s">
        <v>1</v>
      </c>
      <c r="C11" s="61">
        <f>'Chart Data'!AC11</f>
        <v>1</v>
      </c>
      <c r="D11" s="59" t="str">
        <f>VLOOKUP($A11,'Data Tables'!$A$4:$BY$15,19,FALSE)</f>
        <v>None</v>
      </c>
      <c r="E11" s="60" t="str">
        <f>VLOOKUP($A11,'Data Tables'!$A$4:$BY$15,20,FALSE)</f>
        <v>None</v>
      </c>
      <c r="F11" s="60" t="str">
        <f t="shared" si="0"/>
        <v>n/a</v>
      </c>
      <c r="G11" s="61" t="str">
        <f>IFERROR((($E11-(VLOOKUP($A11,'Data Tables'!$A$5:$BY$15,14,FALSE)))/(VLOOKUP($A11,'Data Tables'!$A$5:$BY$15,14,FALSE))),"n/a")</f>
        <v>n/a</v>
      </c>
      <c r="H11" s="59">
        <f>VLOOKUP($A11,'Data Tables'!$A$20:$BY$31,19,FALSE)</f>
        <v>1</v>
      </c>
      <c r="I11" s="60">
        <f>VLOOKUP($A11,'Data Tables'!$A$20:$BY$31,20,FALSE)</f>
        <v>1</v>
      </c>
      <c r="J11" s="60">
        <f t="shared" si="1"/>
        <v>0</v>
      </c>
      <c r="K11" s="61">
        <f>IFERROR((($I11-(VLOOKUP($A11,'Data Tables'!$A$20:$BY$31,14,FALSE)))/(VLOOKUP($A11,'Data Tables'!$A$20:$BY$31,14,FALSE))),"n/a")</f>
        <v>0</v>
      </c>
    </row>
    <row r="12" spans="1:11" x14ac:dyDescent="0.3">
      <c r="A12" s="58" t="s">
        <v>5</v>
      </c>
      <c r="B12" s="74" t="s">
        <v>2</v>
      </c>
      <c r="C12" s="61">
        <f>'Chart Data'!AC12</f>
        <v>0.97</v>
      </c>
      <c r="D12" s="59">
        <f>VLOOKUP($A12,'Data Tables'!$A$4:$BY$15,38,FALSE)</f>
        <v>1</v>
      </c>
      <c r="E12" s="60">
        <f>VLOOKUP($A12,'Data Tables'!$A$4:$BY$15,39,FALSE)</f>
        <v>1</v>
      </c>
      <c r="F12" s="60">
        <f t="shared" si="0"/>
        <v>0</v>
      </c>
      <c r="G12" s="61">
        <f>IFERROR((($E12-(VLOOKUP($A12,'Data Tables'!$A$5:$BY$15,33,FALSE)))/(VLOOKUP($A12,'Data Tables'!$A$5:$BY$15,33,FALSE))),"n/a")</f>
        <v>0</v>
      </c>
      <c r="H12" s="59">
        <f>VLOOKUP($A12,'Data Tables'!$A$20:$BY$31,38,FALSE)</f>
        <v>1</v>
      </c>
      <c r="I12" s="60">
        <f>VLOOKUP($A12,'Data Tables'!$A$20:$BY$31,39,FALSE)</f>
        <v>1</v>
      </c>
      <c r="J12" s="60">
        <f t="shared" si="1"/>
        <v>0</v>
      </c>
      <c r="K12" s="61">
        <f>IFERROR((($I12-(VLOOKUP($A12,'Data Tables'!$A$20:$BY$31,33,FALSE)))/(VLOOKUP($A12,'Data Tables'!$A$20:$BY$31,33,FALSE))),"n/a")</f>
        <v>0</v>
      </c>
    </row>
    <row r="13" spans="1:11" x14ac:dyDescent="0.3">
      <c r="A13" s="58" t="s">
        <v>5</v>
      </c>
      <c r="B13" s="74" t="s">
        <v>3</v>
      </c>
      <c r="C13" s="61">
        <f>'Chart Data'!AC13</f>
        <v>0.91</v>
      </c>
      <c r="D13" s="59">
        <f>VLOOKUP($A13,'Data Tables'!$A$4:$BY$15,57,FALSE)</f>
        <v>0.33</v>
      </c>
      <c r="E13" s="60">
        <f>VLOOKUP($A13,'Data Tables'!$A$4:$BY$15,58,FALSE)</f>
        <v>0.43</v>
      </c>
      <c r="F13" s="60">
        <f t="shared" si="0"/>
        <v>0.30303030303030293</v>
      </c>
      <c r="G13" s="61">
        <f>IFERROR((($E13-(VLOOKUP($A13,'Data Tables'!$A$5:$BY$15,52,FALSE)))/(VLOOKUP($A13,'Data Tables'!$A$5:$BY$15,52,FALSE))),"n/a")</f>
        <v>-0.49833333333333329</v>
      </c>
      <c r="H13" s="59">
        <f>VLOOKUP($A13,'Data Tables'!$A$20:$BY$31,57,FALSE)</f>
        <v>1</v>
      </c>
      <c r="I13" s="60">
        <f>VLOOKUP($A13,'Data Tables'!$A$20:$BY$31,58,FALSE)</f>
        <v>1</v>
      </c>
      <c r="J13" s="60">
        <f t="shared" si="1"/>
        <v>0</v>
      </c>
      <c r="K13" s="61">
        <f>IFERROR((($I13-(VLOOKUP($A13,'Data Tables'!$A$20:$BY$31,52,FALSE)))/(VLOOKUP($A13,'Data Tables'!$A$20:$BY$31,52,FALSE))),"n/a")</f>
        <v>2.2624434389140309E-2</v>
      </c>
    </row>
    <row r="14" spans="1:11" x14ac:dyDescent="0.3">
      <c r="A14" s="62" t="s">
        <v>5</v>
      </c>
      <c r="B14" s="98" t="s">
        <v>12</v>
      </c>
      <c r="C14" s="65">
        <f>'Chart Data'!AC14</f>
        <v>0.6</v>
      </c>
      <c r="D14" s="63">
        <f>VLOOKUP($A14,'Data Tables'!$A$4:$BY$15,76,FALSE)</f>
        <v>0.22</v>
      </c>
      <c r="E14" s="64">
        <f>VLOOKUP($A14,'Data Tables'!$A$4:$BY$15,77,FALSE)</f>
        <v>0.24</v>
      </c>
      <c r="F14" s="64">
        <f t="shared" si="0"/>
        <v>9.090909090909087E-2</v>
      </c>
      <c r="G14" s="65">
        <f>IFERROR((($E14-(VLOOKUP($A14,'Data Tables'!$A$5:$BY$15,71,FALSE)))/(VLOOKUP($A14,'Data Tables'!$A$5:$BY$15,71,FALSE))),"n/a")</f>
        <v>-0.70461538461538464</v>
      </c>
      <c r="H14" s="63">
        <f>VLOOKUP($A14,'Data Tables'!$A$20:$BY$31,76,FALSE)</f>
        <v>1</v>
      </c>
      <c r="I14" s="64">
        <f>VLOOKUP($A14,'Data Tables'!$A$20:$BY$31,77,FALSE)</f>
        <v>1</v>
      </c>
      <c r="J14" s="64">
        <f t="shared" si="1"/>
        <v>0</v>
      </c>
      <c r="K14" s="65">
        <f>IFERROR((($I14-(VLOOKUP($A14,'Data Tables'!$A$20:$BY$31,71,FALSE)))/(VLOOKUP($A14,'Data Tables'!$A$20:$BY$31,71,FALSE))),"n/a")</f>
        <v>2.5157232704402482E-2</v>
      </c>
    </row>
    <row r="15" spans="1:11" x14ac:dyDescent="0.3">
      <c r="A15" s="66" t="s">
        <v>17</v>
      </c>
      <c r="B15" s="99" t="s">
        <v>1</v>
      </c>
      <c r="C15" s="61">
        <f>'Chart Data'!AC15</f>
        <v>1</v>
      </c>
      <c r="D15" s="67" t="str">
        <f>VLOOKUP($A15,'Data Tables'!$A$4:$BY$15,19,FALSE)</f>
        <v>None</v>
      </c>
      <c r="E15" s="68" t="str">
        <f>VLOOKUP($A15,'Data Tables'!$A$4:$BY$15,20,FALSE)</f>
        <v>None</v>
      </c>
      <c r="F15" s="68" t="str">
        <f t="shared" si="0"/>
        <v>n/a</v>
      </c>
      <c r="G15" s="69" t="str">
        <f>IFERROR((($E15-(VLOOKUP($A15,'Data Tables'!$A$5:$BY$15,14,FALSE)))/(VLOOKUP($A15,'Data Tables'!$A$5:$BY$15,14,FALSE))),"n/a")</f>
        <v>n/a</v>
      </c>
      <c r="H15" s="67">
        <f>VLOOKUP($A15,'Data Tables'!$A$20:$BY$31,19,FALSE)</f>
        <v>0</v>
      </c>
      <c r="I15" s="68">
        <f>VLOOKUP($A15,'Data Tables'!$A$20:$BY$31,20,FALSE)</f>
        <v>0</v>
      </c>
      <c r="J15" s="68" t="str">
        <f t="shared" si="1"/>
        <v>n/a</v>
      </c>
      <c r="K15" s="69">
        <f>IFERROR((($I15-(VLOOKUP($A15,'Data Tables'!$A$20:$BY$31,14,FALSE)))/(VLOOKUP($A15,'Data Tables'!$A$20:$BY$31,14,FALSE))),"n/a")</f>
        <v>-1</v>
      </c>
    </row>
    <row r="16" spans="1:11" x14ac:dyDescent="0.3">
      <c r="A16" s="58" t="s">
        <v>17</v>
      </c>
      <c r="B16" s="74" t="s">
        <v>2</v>
      </c>
      <c r="C16" s="61">
        <f>'Chart Data'!AC16</f>
        <v>0.99</v>
      </c>
      <c r="D16" s="59" t="str">
        <f>VLOOKUP($A16,'Data Tables'!$A$4:$BY$15,38,FALSE)</f>
        <v>None</v>
      </c>
      <c r="E16" s="60">
        <f>VLOOKUP($A16,'Data Tables'!$A$4:$BY$15,39,FALSE)</f>
        <v>0</v>
      </c>
      <c r="F16" s="60" t="str">
        <f t="shared" si="0"/>
        <v>n/a</v>
      </c>
      <c r="G16" s="61">
        <f>IFERROR((($E16-(VLOOKUP($A16,'Data Tables'!$A$5:$BY$15,33,FALSE)))/(VLOOKUP($A16,'Data Tables'!$A$5:$BY$15,33,FALSE))),"n/a")</f>
        <v>-1</v>
      </c>
      <c r="H16" s="59">
        <f>VLOOKUP($A16,'Data Tables'!$A$20:$BY$31,38,FALSE)</f>
        <v>0.12</v>
      </c>
      <c r="I16" s="60">
        <f>VLOOKUP($A16,'Data Tables'!$A$20:$BY$31,39,FALSE)</f>
        <v>0.12</v>
      </c>
      <c r="J16" s="60">
        <f t="shared" si="1"/>
        <v>0</v>
      </c>
      <c r="K16" s="61">
        <f>IFERROR((($I16-(VLOOKUP($A16,'Data Tables'!$A$20:$BY$31,33,FALSE)))/(VLOOKUP($A16,'Data Tables'!$A$20:$BY$31,33,FALSE))),"n/a")</f>
        <v>6.1999999999999965E-2</v>
      </c>
    </row>
    <row r="17" spans="1:11" x14ac:dyDescent="0.3">
      <c r="A17" s="58" t="s">
        <v>17</v>
      </c>
      <c r="B17" s="74" t="s">
        <v>3</v>
      </c>
      <c r="C17" s="61">
        <f>'Chart Data'!AC17</f>
        <v>0.96</v>
      </c>
      <c r="D17" s="59">
        <f>VLOOKUP($A17,'Data Tables'!$A$4:$BY$15,57,FALSE)</f>
        <v>0</v>
      </c>
      <c r="E17" s="60">
        <f>VLOOKUP($A17,'Data Tables'!$A$4:$BY$15,58,FALSE)</f>
        <v>0</v>
      </c>
      <c r="F17" s="60" t="str">
        <f t="shared" si="0"/>
        <v>n/a</v>
      </c>
      <c r="G17" s="61">
        <f>IFERROR((($E17-(VLOOKUP($A17,'Data Tables'!$A$5:$BY$15,52,FALSE)))/(VLOOKUP($A17,'Data Tables'!$A$5:$BY$15,52,FALSE))),"n/a")</f>
        <v>-1</v>
      </c>
      <c r="H17" s="59">
        <f>VLOOKUP($A17,'Data Tables'!$A$20:$BY$31,57,FALSE)</f>
        <v>0.18</v>
      </c>
      <c r="I17" s="60">
        <f>VLOOKUP($A17,'Data Tables'!$A$20:$BY$31,58,FALSE)</f>
        <v>0.14000000000000001</v>
      </c>
      <c r="J17" s="60">
        <f t="shared" si="1"/>
        <v>-0.22222222222222213</v>
      </c>
      <c r="K17" s="61">
        <f>IFERROR((($I17-(VLOOKUP($A17,'Data Tables'!$A$20:$BY$31,52,FALSE)))/(VLOOKUP($A17,'Data Tables'!$A$20:$BY$31,52,FALSE))),"n/a")</f>
        <v>-0.40347826086956518</v>
      </c>
    </row>
    <row r="18" spans="1:11" x14ac:dyDescent="0.3">
      <c r="A18" s="62" t="s">
        <v>17</v>
      </c>
      <c r="B18" s="98" t="s">
        <v>12</v>
      </c>
      <c r="C18" s="65">
        <f>'Chart Data'!AC18</f>
        <v>0.39</v>
      </c>
      <c r="D18" s="63">
        <f>VLOOKUP($A18,'Data Tables'!$A$4:$BY$15,76,FALSE)</f>
        <v>0</v>
      </c>
      <c r="E18" s="64">
        <f>VLOOKUP($A18,'Data Tables'!$A$4:$BY$15,77,FALSE)</f>
        <v>0</v>
      </c>
      <c r="F18" s="64" t="str">
        <f t="shared" si="0"/>
        <v>n/a</v>
      </c>
      <c r="G18" s="65">
        <f>IFERROR((($E18-(VLOOKUP($A18,'Data Tables'!$A$5:$BY$15,71,FALSE)))/(VLOOKUP($A18,'Data Tables'!$A$5:$BY$15,71,FALSE))),"n/a")</f>
        <v>-1</v>
      </c>
      <c r="H18" s="63">
        <f>VLOOKUP($A18,'Data Tables'!$A$20:$BY$31,76,FALSE)</f>
        <v>1</v>
      </c>
      <c r="I18" s="64">
        <f>VLOOKUP($A18,'Data Tables'!$A$20:$BY$31,77,FALSE)</f>
        <v>0.98</v>
      </c>
      <c r="J18" s="64">
        <f t="shared" si="1"/>
        <v>-2.0000000000000018E-2</v>
      </c>
      <c r="K18" s="65">
        <f>IFERROR((($I18-(VLOOKUP($A18,'Data Tables'!$A$20:$BY$31,71,FALSE)))/(VLOOKUP($A18,'Data Tables'!$A$20:$BY$31,71,FALSE))),"n/a")</f>
        <v>1.8684210526315751E-2</v>
      </c>
    </row>
    <row r="19" spans="1:11" x14ac:dyDescent="0.3">
      <c r="A19" s="58" t="s">
        <v>11</v>
      </c>
      <c r="B19" s="74" t="s">
        <v>1</v>
      </c>
      <c r="C19" s="61">
        <f>'Chart Data'!AC19</f>
        <v>1</v>
      </c>
      <c r="D19" s="59" t="str">
        <f>VLOOKUP($A19,'Data Tables'!$A$4:$BY$15,19,FALSE)</f>
        <v>None</v>
      </c>
      <c r="E19" s="60" t="str">
        <f>VLOOKUP($A19,'Data Tables'!$A$4:$BY$15,20,FALSE)</f>
        <v>None</v>
      </c>
      <c r="F19" s="60" t="str">
        <f t="shared" si="0"/>
        <v>n/a</v>
      </c>
      <c r="G19" s="61" t="str">
        <f>IFERROR((($E19-(VLOOKUP($A19,'Data Tables'!$A$5:$BY$15,14,FALSE)))/(VLOOKUP($A19,'Data Tables'!$A$5:$BY$15,14,FALSE))),"n/a")</f>
        <v>n/a</v>
      </c>
      <c r="H19" s="59">
        <f>VLOOKUP($A19,'Data Tables'!$A$20:$BY$31,19,FALSE)</f>
        <v>1</v>
      </c>
      <c r="I19" s="60">
        <f>VLOOKUP($A19,'Data Tables'!$A$20:$BY$31,20,FALSE)</f>
        <v>0.99</v>
      </c>
      <c r="J19" s="60">
        <f t="shared" si="1"/>
        <v>-1.0000000000000009E-2</v>
      </c>
      <c r="K19" s="61">
        <f>IFERROR((($I19-(VLOOKUP($A19,'Data Tables'!$A$20:$BY$31,14,FALSE)))/(VLOOKUP($A19,'Data Tables'!$A$20:$BY$31,14,FALSE))),"n/a")</f>
        <v>-1.0000000000000009E-2</v>
      </c>
    </row>
    <row r="20" spans="1:11" x14ac:dyDescent="0.3">
      <c r="A20" s="58" t="s">
        <v>11</v>
      </c>
      <c r="B20" s="74" t="s">
        <v>2</v>
      </c>
      <c r="C20" s="61">
        <f>'Chart Data'!AC20</f>
        <v>1</v>
      </c>
      <c r="D20" s="59">
        <f>VLOOKUP($A20,'Data Tables'!$A$4:$BY$15,38,FALSE)</f>
        <v>0</v>
      </c>
      <c r="E20" s="60" t="str">
        <f>VLOOKUP($A20,'Data Tables'!$A$4:$BY$15,39,FALSE)</f>
        <v>None</v>
      </c>
      <c r="F20" s="60" t="str">
        <f t="shared" si="0"/>
        <v>n/a</v>
      </c>
      <c r="G20" s="61" t="str">
        <f>IFERROR((($E20-(VLOOKUP($A20,'Data Tables'!$A$5:$BY$15,33,FALSE)))/(VLOOKUP($A20,'Data Tables'!$A$5:$BY$15,33,FALSE))),"n/a")</f>
        <v>n/a</v>
      </c>
      <c r="H20" s="59">
        <f>VLOOKUP($A20,'Data Tables'!$A$20:$BY$31,38,FALSE)</f>
        <v>0.18</v>
      </c>
      <c r="I20" s="60">
        <f>VLOOKUP($A20,'Data Tables'!$A$20:$BY$31,39,FALSE)</f>
        <v>0.17</v>
      </c>
      <c r="J20" s="60">
        <f t="shared" si="1"/>
        <v>-5.5555555555555455E-2</v>
      </c>
      <c r="K20" s="61">
        <f>IFERROR((($I20-(VLOOKUP($A20,'Data Tables'!$A$20:$BY$31,33,FALSE)))/(VLOOKUP($A20,'Data Tables'!$A$20:$BY$31,33,FALSE))),"n/a")</f>
        <v>-0.58866071428571431</v>
      </c>
    </row>
    <row r="21" spans="1:11" x14ac:dyDescent="0.3">
      <c r="A21" s="58" t="s">
        <v>11</v>
      </c>
      <c r="B21" s="74" t="s">
        <v>3</v>
      </c>
      <c r="C21" s="61">
        <f>'Chart Data'!AC21</f>
        <v>1</v>
      </c>
      <c r="D21" s="59" t="str">
        <f>VLOOKUP($A21,'Data Tables'!$A$4:$BY$15,57,FALSE)</f>
        <v>None</v>
      </c>
      <c r="E21" s="60" t="str">
        <f>VLOOKUP($A21,'Data Tables'!$A$4:$BY$15,58,FALSE)</f>
        <v>None</v>
      </c>
      <c r="F21" s="60" t="str">
        <f t="shared" si="0"/>
        <v>n/a</v>
      </c>
      <c r="G21" s="61" t="str">
        <f>IFERROR((($E21-(VLOOKUP($A21,'Data Tables'!$A$5:$BY$15,52,FALSE)))/(VLOOKUP($A21,'Data Tables'!$A$5:$BY$15,52,FALSE))),"n/a")</f>
        <v>n/a</v>
      </c>
      <c r="H21" s="59">
        <f>VLOOKUP($A21,'Data Tables'!$A$20:$BY$31,57,FALSE)</f>
        <v>0.37</v>
      </c>
      <c r="I21" s="60">
        <f>VLOOKUP($A21,'Data Tables'!$A$20:$BY$31,58,FALSE)</f>
        <v>0.35</v>
      </c>
      <c r="J21" s="60">
        <f t="shared" si="1"/>
        <v>-5.4054054054054106E-2</v>
      </c>
      <c r="K21" s="61">
        <f>IFERROR((($I21-(VLOOKUP($A21,'Data Tables'!$A$20:$BY$31,52,FALSE)))/(VLOOKUP($A21,'Data Tables'!$A$20:$BY$31,52,FALSE))),"n/a")</f>
        <v>-0.28502673796791445</v>
      </c>
    </row>
    <row r="22" spans="1:11" x14ac:dyDescent="0.3">
      <c r="A22" s="62" t="s">
        <v>11</v>
      </c>
      <c r="B22" s="98" t="s">
        <v>12</v>
      </c>
      <c r="C22" s="65">
        <f>'Chart Data'!AC22</f>
        <v>0.91</v>
      </c>
      <c r="D22" s="63">
        <f>VLOOKUP($A22,'Data Tables'!$A$4:$BY$15,76,FALSE)</f>
        <v>0</v>
      </c>
      <c r="E22" s="64">
        <f>VLOOKUP($A22,'Data Tables'!$A$4:$BY$15,77,FALSE)</f>
        <v>0</v>
      </c>
      <c r="F22" s="64" t="str">
        <f t="shared" si="0"/>
        <v>n/a</v>
      </c>
      <c r="G22" s="65">
        <f>IFERROR((($E22-(VLOOKUP($A22,'Data Tables'!$A$5:$BY$15,71,FALSE)))/(VLOOKUP($A22,'Data Tables'!$A$5:$BY$15,71,FALSE))),"n/a")</f>
        <v>-1</v>
      </c>
      <c r="H22" s="63">
        <f>VLOOKUP($A22,'Data Tables'!$A$20:$BY$31,76,FALSE)</f>
        <v>0.99</v>
      </c>
      <c r="I22" s="64">
        <f>VLOOKUP($A22,'Data Tables'!$A$20:$BY$31,77,FALSE)</f>
        <v>0.98</v>
      </c>
      <c r="J22" s="64">
        <f t="shared" si="1"/>
        <v>-1.0101010101010111E-2</v>
      </c>
      <c r="K22" s="65">
        <f>IFERROR((($I22-(VLOOKUP($A22,'Data Tables'!$A$20:$BY$31,71,FALSE)))/(VLOOKUP($A22,'Data Tables'!$A$20:$BY$31,71,FALSE))),"n/a")</f>
        <v>-1.1729957805907168E-2</v>
      </c>
    </row>
    <row r="23" spans="1:11" x14ac:dyDescent="0.3">
      <c r="A23" s="66" t="s">
        <v>14</v>
      </c>
      <c r="B23" s="99" t="s">
        <v>1</v>
      </c>
      <c r="C23" s="61">
        <f>'Chart Data'!AC23</f>
        <v>1</v>
      </c>
      <c r="D23" s="67" t="str">
        <f>VLOOKUP($A23,'Data Tables'!$A$4:$BY$15,19,FALSE)</f>
        <v>None</v>
      </c>
      <c r="E23" s="68" t="str">
        <f>VLOOKUP($A23,'Data Tables'!$A$4:$BY$15,20,FALSE)</f>
        <v>None</v>
      </c>
      <c r="F23" s="68" t="str">
        <f t="shared" si="0"/>
        <v>n/a</v>
      </c>
      <c r="G23" s="69" t="str">
        <f>IFERROR((($E23-(VLOOKUP($A23,'Data Tables'!$A$5:$BY$15,14,FALSE)))/(VLOOKUP($A23,'Data Tables'!$A$5:$BY$15,14,FALSE))),"n/a")</f>
        <v>n/a</v>
      </c>
      <c r="H23" s="67">
        <f>VLOOKUP($A23,'Data Tables'!$A$20:$BY$31,19,FALSE)</f>
        <v>1</v>
      </c>
      <c r="I23" s="68">
        <f>VLOOKUP($A23,'Data Tables'!$A$20:$BY$31,20,FALSE)</f>
        <v>1</v>
      </c>
      <c r="J23" s="68">
        <f t="shared" si="1"/>
        <v>0</v>
      </c>
      <c r="K23" s="69">
        <f>IFERROR((($I23-(VLOOKUP($A23,'Data Tables'!$A$20:$BY$31,14,FALSE)))/(VLOOKUP($A23,'Data Tables'!$A$20:$BY$31,14,FALSE))),"n/a")</f>
        <v>0</v>
      </c>
    </row>
    <row r="24" spans="1:11" x14ac:dyDescent="0.3">
      <c r="A24" s="58" t="s">
        <v>14</v>
      </c>
      <c r="B24" s="74" t="s">
        <v>2</v>
      </c>
      <c r="C24" s="61">
        <f>'Chart Data'!AC24</f>
        <v>1</v>
      </c>
      <c r="D24" s="59" t="str">
        <f>VLOOKUP($A24,'Data Tables'!$A$4:$BY$15,38,FALSE)</f>
        <v>None</v>
      </c>
      <c r="E24" s="60" t="str">
        <f>VLOOKUP($A24,'Data Tables'!$A$4:$BY$15,39,FALSE)</f>
        <v>None</v>
      </c>
      <c r="F24" s="60" t="str">
        <f t="shared" si="0"/>
        <v>n/a</v>
      </c>
      <c r="G24" s="61" t="str">
        <f>IFERROR((($E24-(VLOOKUP($A24,'Data Tables'!$A$5:$BY$15,33,FALSE)))/(VLOOKUP($A24,'Data Tables'!$A$5:$BY$15,33,FALSE))),"n/a")</f>
        <v>n/a</v>
      </c>
      <c r="H24" s="59">
        <f>VLOOKUP($A24,'Data Tables'!$A$20:$BY$31,38,FALSE)</f>
        <v>1</v>
      </c>
      <c r="I24" s="60">
        <f>VLOOKUP($A24,'Data Tables'!$A$20:$BY$31,39,FALSE)</f>
        <v>1</v>
      </c>
      <c r="J24" s="60">
        <f t="shared" si="1"/>
        <v>0</v>
      </c>
      <c r="K24" s="61">
        <f>IFERROR((($I24-(VLOOKUP($A24,'Data Tables'!$A$20:$BY$31,33,FALSE)))/(VLOOKUP($A24,'Data Tables'!$A$20:$BY$31,33,FALSE))),"n/a")</f>
        <v>0</v>
      </c>
    </row>
    <row r="25" spans="1:11" x14ac:dyDescent="0.3">
      <c r="A25" s="58" t="s">
        <v>14</v>
      </c>
      <c r="B25" s="74" t="s">
        <v>3</v>
      </c>
      <c r="C25" s="61">
        <f>'Chart Data'!AC25</f>
        <v>1</v>
      </c>
      <c r="D25" s="59" t="str">
        <f>VLOOKUP($A25,'Data Tables'!$A$4:$BY$15,57,FALSE)</f>
        <v>None</v>
      </c>
      <c r="E25" s="60" t="str">
        <f>VLOOKUP($A25,'Data Tables'!$A$4:$BY$15,58,FALSE)</f>
        <v>None</v>
      </c>
      <c r="F25" s="60" t="str">
        <f t="shared" si="0"/>
        <v>n/a</v>
      </c>
      <c r="G25" s="61" t="str">
        <f>IFERROR((($E25-(VLOOKUP($A25,'Data Tables'!$A$5:$BY$15,52,FALSE)))/(VLOOKUP($A25,'Data Tables'!$A$5:$BY$15,52,FALSE))),"n/a")</f>
        <v>n/a</v>
      </c>
      <c r="H25" s="59">
        <f>VLOOKUP($A25,'Data Tables'!$A$20:$BY$31,57,FALSE)</f>
        <v>0.99</v>
      </c>
      <c r="I25" s="60">
        <f>VLOOKUP($A25,'Data Tables'!$A$20:$BY$31,58,FALSE)</f>
        <v>0.98</v>
      </c>
      <c r="J25" s="60">
        <f t="shared" si="1"/>
        <v>-1.0101010101010111E-2</v>
      </c>
      <c r="K25" s="61">
        <f>IFERROR((($I25-(VLOOKUP($A25,'Data Tables'!$A$20:$BY$31,52,FALSE)))/(VLOOKUP($A25,'Data Tables'!$A$20:$BY$31,52,FALSE))),"n/a")</f>
        <v>-2.0000000000000018E-2</v>
      </c>
    </row>
    <row r="26" spans="1:11" x14ac:dyDescent="0.3">
      <c r="A26" s="62" t="s">
        <v>14</v>
      </c>
      <c r="B26" s="98" t="s">
        <v>12</v>
      </c>
      <c r="C26" s="65">
        <f>'Chart Data'!AC26</f>
        <v>0.97</v>
      </c>
      <c r="D26" s="63">
        <f>VLOOKUP($A26,'Data Tables'!$A$4:$BY$15,76,FALSE)</f>
        <v>1</v>
      </c>
      <c r="E26" s="64">
        <f>VLOOKUP($A26,'Data Tables'!$A$4:$BY$15,77,FALSE)</f>
        <v>1</v>
      </c>
      <c r="F26" s="64">
        <f t="shared" si="0"/>
        <v>0</v>
      </c>
      <c r="G26" s="65" t="str">
        <f>IFERROR((($E26-(VLOOKUP($A26,'Data Tables'!$A$5:$BY$15,71,FALSE)))/(VLOOKUP($A26,'Data Tables'!$A$5:$BY$15,71,FALSE))),"n/a")</f>
        <v>n/a</v>
      </c>
      <c r="H26" s="63">
        <f>VLOOKUP($A26,'Data Tables'!$A$20:$BY$31,76,FALSE)</f>
        <v>1</v>
      </c>
      <c r="I26" s="64">
        <f>VLOOKUP($A26,'Data Tables'!$A$20:$BY$31,77,FALSE)</f>
        <v>1</v>
      </c>
      <c r="J26" s="64">
        <f t="shared" si="1"/>
        <v>0</v>
      </c>
      <c r="K26" s="65">
        <f>IFERROR((($I26-(VLOOKUP($A26,'Data Tables'!$A$20:$BY$31,71,FALSE)))/(VLOOKUP($A26,'Data Tables'!$A$20:$BY$31,71,FALSE))),"n/a")</f>
        <v>0</v>
      </c>
    </row>
    <row r="27" spans="1:11" x14ac:dyDescent="0.3">
      <c r="A27" s="58" t="s">
        <v>6</v>
      </c>
      <c r="B27" s="74" t="s">
        <v>1</v>
      </c>
      <c r="C27" s="61">
        <f>'Chart Data'!AC27</f>
        <v>1</v>
      </c>
      <c r="D27" s="59" t="str">
        <f>VLOOKUP($A27,'Data Tables'!$A$4:$BY$15,19,FALSE)</f>
        <v>None</v>
      </c>
      <c r="E27" s="60" t="str">
        <f>VLOOKUP($A27,'Data Tables'!$A$4:$BY$15,20,FALSE)</f>
        <v>None</v>
      </c>
      <c r="F27" s="60" t="str">
        <f t="shared" si="0"/>
        <v>n/a</v>
      </c>
      <c r="G27" s="61" t="str">
        <f>IFERROR((($E27-(VLOOKUP($A27,'Data Tables'!$A$5:$BY$15,14,FALSE)))/(VLOOKUP($A27,'Data Tables'!$A$5:$BY$15,14,FALSE))),"n/a")</f>
        <v>n/a</v>
      </c>
      <c r="H27" s="59">
        <f>VLOOKUP($A27,'Data Tables'!$A$20:$BY$31,19,FALSE)</f>
        <v>1</v>
      </c>
      <c r="I27" s="60">
        <f>VLOOKUP($A27,'Data Tables'!$A$20:$BY$31,20,FALSE)</f>
        <v>1</v>
      </c>
      <c r="J27" s="60">
        <f t="shared" si="1"/>
        <v>0</v>
      </c>
      <c r="K27" s="61">
        <f>IFERROR((($I27-(VLOOKUP($A27,'Data Tables'!$A$20:$BY$31,14,FALSE)))/(VLOOKUP($A27,'Data Tables'!$A$20:$BY$31,14,FALSE))),"n/a")</f>
        <v>0</v>
      </c>
    </row>
    <row r="28" spans="1:11" x14ac:dyDescent="0.3">
      <c r="A28" s="58" t="s">
        <v>6</v>
      </c>
      <c r="B28" s="74" t="s">
        <v>2</v>
      </c>
      <c r="C28" s="61">
        <f>'Chart Data'!AC28</f>
        <v>0.93</v>
      </c>
      <c r="D28" s="59">
        <f>VLOOKUP($A28,'Data Tables'!$A$4:$BY$15,38,FALSE)</f>
        <v>0.73</v>
      </c>
      <c r="E28" s="60">
        <f>VLOOKUP($A28,'Data Tables'!$A$4:$BY$15,39,FALSE)</f>
        <v>0.7</v>
      </c>
      <c r="F28" s="60">
        <f t="shared" si="0"/>
        <v>-4.1095890410958943E-2</v>
      </c>
      <c r="G28" s="61">
        <f>IFERROR((($E28-(VLOOKUP($A28,'Data Tables'!$A$5:$BY$15,33,FALSE)))/(VLOOKUP($A28,'Data Tables'!$A$5:$BY$15,33,FALSE))),"n/a")</f>
        <v>-2.6086956521739191E-2</v>
      </c>
      <c r="H28" s="59">
        <f>VLOOKUP($A28,'Data Tables'!$A$20:$BY$31,38,FALSE)</f>
        <v>0.55000000000000004</v>
      </c>
      <c r="I28" s="60">
        <f>VLOOKUP($A28,'Data Tables'!$A$20:$BY$31,39,FALSE)</f>
        <v>0.47</v>
      </c>
      <c r="J28" s="60">
        <f t="shared" si="1"/>
        <v>-0.14545454545454556</v>
      </c>
      <c r="K28" s="61">
        <f>IFERROR((($I28-(VLOOKUP($A28,'Data Tables'!$A$20:$BY$31,33,FALSE)))/(VLOOKUP($A28,'Data Tables'!$A$20:$BY$31,33,FALSE))),"n/a")</f>
        <v>-0.1553765690376569</v>
      </c>
    </row>
    <row r="29" spans="1:11" x14ac:dyDescent="0.3">
      <c r="A29" s="58" t="s">
        <v>6</v>
      </c>
      <c r="B29" s="74" t="s">
        <v>3</v>
      </c>
      <c r="C29" s="61">
        <f>'Chart Data'!AC29</f>
        <v>0.98</v>
      </c>
      <c r="D29" s="59">
        <f>VLOOKUP($A29,'Data Tables'!$A$4:$BY$15,57,FALSE)</f>
        <v>0</v>
      </c>
      <c r="E29" s="60">
        <f>VLOOKUP($A29,'Data Tables'!$A$4:$BY$15,58,FALSE)</f>
        <v>0</v>
      </c>
      <c r="F29" s="60" t="str">
        <f t="shared" si="0"/>
        <v>n/a</v>
      </c>
      <c r="G29" s="61">
        <f>IFERROR((($E29-(VLOOKUP($A29,'Data Tables'!$A$5:$BY$15,52,FALSE)))/(VLOOKUP($A29,'Data Tables'!$A$5:$BY$15,52,FALSE))),"n/a")</f>
        <v>-1</v>
      </c>
      <c r="H29" s="59">
        <f>VLOOKUP($A29,'Data Tables'!$A$20:$BY$31,57,FALSE)</f>
        <v>0.35</v>
      </c>
      <c r="I29" s="60">
        <f>VLOOKUP($A29,'Data Tables'!$A$20:$BY$31,58,FALSE)</f>
        <v>0.35</v>
      </c>
      <c r="J29" s="60">
        <f t="shared" si="1"/>
        <v>0</v>
      </c>
      <c r="K29" s="61">
        <f>IFERROR((($I29-(VLOOKUP($A29,'Data Tables'!$A$20:$BY$31,52,FALSE)))/(VLOOKUP($A29,'Data Tables'!$A$20:$BY$31,52,FALSE))),"n/a")</f>
        <v>-0.42680221811460262</v>
      </c>
    </row>
    <row r="30" spans="1:11" x14ac:dyDescent="0.3">
      <c r="A30" s="62" t="s">
        <v>6</v>
      </c>
      <c r="B30" s="98" t="s">
        <v>12</v>
      </c>
      <c r="C30" s="65">
        <f>'Chart Data'!AC30</f>
        <v>0.67</v>
      </c>
      <c r="D30" s="63">
        <f>VLOOKUP($A30,'Data Tables'!$A$4:$BY$15,76,FALSE)</f>
        <v>0.28000000000000003</v>
      </c>
      <c r="E30" s="64">
        <f>VLOOKUP($A30,'Data Tables'!$A$4:$BY$15,77,FALSE)</f>
        <v>0.25</v>
      </c>
      <c r="F30" s="64">
        <f t="shared" si="0"/>
        <v>-0.10714285714285723</v>
      </c>
      <c r="G30" s="65">
        <f>IFERROR((($E30-(VLOOKUP($A30,'Data Tables'!$A$5:$BY$15,71,FALSE)))/(VLOOKUP($A30,'Data Tables'!$A$5:$BY$15,71,FALSE))),"n/a")</f>
        <v>-0.39648437500000006</v>
      </c>
      <c r="H30" s="63">
        <f>VLOOKUP($A30,'Data Tables'!$A$20:$BY$31,76,FALSE)</f>
        <v>1</v>
      </c>
      <c r="I30" s="64">
        <f>VLOOKUP($A30,'Data Tables'!$A$20:$BY$31,77,FALSE)</f>
        <v>1</v>
      </c>
      <c r="J30" s="64">
        <f t="shared" si="1"/>
        <v>0</v>
      </c>
      <c r="K30" s="65">
        <f>IFERROR((($I30-(VLOOKUP($A30,'Data Tables'!$A$20:$BY$31,71,FALSE)))/(VLOOKUP($A30,'Data Tables'!$A$20:$BY$31,71,FALSE))),"n/a")</f>
        <v>0</v>
      </c>
    </row>
    <row r="31" spans="1:11" x14ac:dyDescent="0.3">
      <c r="A31" s="66" t="s">
        <v>16</v>
      </c>
      <c r="B31" s="99" t="s">
        <v>1</v>
      </c>
      <c r="C31" s="61">
        <f>'Chart Data'!AC31</f>
        <v>1</v>
      </c>
      <c r="D31" s="67">
        <f>VLOOKUP($A31,'Data Tables'!$A$4:$BY$15,19,FALSE)</f>
        <v>0.33</v>
      </c>
      <c r="E31" s="68">
        <f>VLOOKUP($A31,'Data Tables'!$A$4:$BY$15,20,FALSE)</f>
        <v>0.33</v>
      </c>
      <c r="F31" s="68">
        <f t="shared" si="0"/>
        <v>0</v>
      </c>
      <c r="G31" s="69">
        <f>IFERROR((($E31-(VLOOKUP($A31,'Data Tables'!$A$5:$BY$15,14,FALSE)))/(VLOOKUP($A31,'Data Tables'!$A$5:$BY$15,14,FALSE))),"n/a")</f>
        <v>-0.66999999999999993</v>
      </c>
      <c r="H31" s="67">
        <f>VLOOKUP($A31,'Data Tables'!$A$20:$BY$31,19,FALSE)</f>
        <v>1</v>
      </c>
      <c r="I31" s="68">
        <f>VLOOKUP($A31,'Data Tables'!$A$20:$BY$31,20,FALSE)</f>
        <v>1</v>
      </c>
      <c r="J31" s="68">
        <f t="shared" si="1"/>
        <v>0</v>
      </c>
      <c r="K31" s="69">
        <f>IFERROR((($I31-(VLOOKUP($A31,'Data Tables'!$A$20:$BY$31,14,FALSE)))/(VLOOKUP($A31,'Data Tables'!$A$20:$BY$31,14,FALSE))),"n/a")</f>
        <v>0</v>
      </c>
    </row>
    <row r="32" spans="1:11" x14ac:dyDescent="0.3">
      <c r="A32" s="58" t="s">
        <v>16</v>
      </c>
      <c r="B32" s="74" t="s">
        <v>2</v>
      </c>
      <c r="C32" s="61">
        <f>'Chart Data'!AC32</f>
        <v>0.8</v>
      </c>
      <c r="D32" s="59">
        <f>VLOOKUP($A32,'Data Tables'!$A$4:$BY$15,38,FALSE)</f>
        <v>0.56000000000000005</v>
      </c>
      <c r="E32" s="60">
        <f>VLOOKUP($A32,'Data Tables'!$A$4:$BY$15,39,FALSE)</f>
        <v>0.54</v>
      </c>
      <c r="F32" s="60">
        <f t="shared" si="0"/>
        <v>-3.571428571428574E-2</v>
      </c>
      <c r="G32" s="61">
        <f>IFERROR((($E32-(VLOOKUP($A32,'Data Tables'!$A$5:$BY$15,33,FALSE)))/(VLOOKUP($A32,'Data Tables'!$A$5:$BY$15,33,FALSE))),"n/a")</f>
        <v>-0.20327868852459016</v>
      </c>
      <c r="H32" s="59">
        <f>VLOOKUP($A32,'Data Tables'!$A$20:$BY$31,38,FALSE)</f>
        <v>0.91</v>
      </c>
      <c r="I32" s="60">
        <f>VLOOKUP($A32,'Data Tables'!$A$20:$BY$31,39,FALSE)</f>
        <v>0.88</v>
      </c>
      <c r="J32" s="60">
        <f t="shared" si="1"/>
        <v>-3.2967032967032996E-2</v>
      </c>
      <c r="K32" s="61">
        <f>IFERROR((($I32-(VLOOKUP($A32,'Data Tables'!$A$20:$BY$31,33,FALSE)))/(VLOOKUP($A32,'Data Tables'!$A$20:$BY$31,33,FALSE))),"n/a")</f>
        <v>8.471299093655589E-2</v>
      </c>
    </row>
    <row r="33" spans="1:11" x14ac:dyDescent="0.3">
      <c r="A33" s="58" t="s">
        <v>16</v>
      </c>
      <c r="B33" s="74" t="s">
        <v>3</v>
      </c>
      <c r="C33" s="61">
        <f>'Chart Data'!AC33</f>
        <v>0.97</v>
      </c>
      <c r="D33" s="59">
        <f>VLOOKUP($A33,'Data Tables'!$A$4:$BY$15,57,FALSE)</f>
        <v>0</v>
      </c>
      <c r="E33" s="60">
        <f>VLOOKUP($A33,'Data Tables'!$A$4:$BY$15,58,FALSE)</f>
        <v>0</v>
      </c>
      <c r="F33" s="60" t="str">
        <f t="shared" si="0"/>
        <v>n/a</v>
      </c>
      <c r="G33" s="61">
        <f>IFERROR((($E33-(VLOOKUP($A33,'Data Tables'!$A$5:$BY$15,52,FALSE)))/(VLOOKUP($A33,'Data Tables'!$A$5:$BY$15,52,FALSE))),"n/a")</f>
        <v>-1</v>
      </c>
      <c r="H33" s="59">
        <f>VLOOKUP($A33,'Data Tables'!$A$20:$BY$31,57,FALSE)</f>
        <v>0.92</v>
      </c>
      <c r="I33" s="60">
        <f>VLOOKUP($A33,'Data Tables'!$A$20:$BY$31,58,FALSE)</f>
        <v>0.88</v>
      </c>
      <c r="J33" s="60">
        <f t="shared" si="1"/>
        <v>-4.3478260869565251E-2</v>
      </c>
      <c r="K33" s="61">
        <f>IFERROR((($I33-(VLOOKUP($A33,'Data Tables'!$A$20:$BY$31,52,FALSE)))/(VLOOKUP($A33,'Data Tables'!$A$20:$BY$31,52,FALSE))),"n/a")</f>
        <v>-2.6173688736027476E-2</v>
      </c>
    </row>
    <row r="34" spans="1:11" x14ac:dyDescent="0.3">
      <c r="A34" s="62" t="s">
        <v>16</v>
      </c>
      <c r="B34" s="98" t="s">
        <v>12</v>
      </c>
      <c r="C34" s="65">
        <f>'Chart Data'!AC34</f>
        <v>0.65</v>
      </c>
      <c r="D34" s="63">
        <f>VLOOKUP($A34,'Data Tables'!$A$4:$BY$15,76,FALSE)</f>
        <v>0.36</v>
      </c>
      <c r="E34" s="64">
        <f>VLOOKUP($A34,'Data Tables'!$A$4:$BY$15,77,FALSE)</f>
        <v>0.35</v>
      </c>
      <c r="F34" s="64">
        <f t="shared" si="0"/>
        <v>-2.7777777777777804E-2</v>
      </c>
      <c r="G34" s="65">
        <f>IFERROR((($E34-(VLOOKUP($A34,'Data Tables'!$A$5:$BY$15,71,FALSE)))/(VLOOKUP($A34,'Data Tables'!$A$5:$BY$15,71,FALSE))),"n/a")</f>
        <v>-0.46246105919003117</v>
      </c>
      <c r="H34" s="63">
        <f>VLOOKUP($A34,'Data Tables'!$A$20:$BY$31,76,FALSE)</f>
        <v>0.97</v>
      </c>
      <c r="I34" s="64">
        <f>VLOOKUP($A34,'Data Tables'!$A$20:$BY$31,77,FALSE)</f>
        <v>0.97</v>
      </c>
      <c r="J34" s="64">
        <f t="shared" si="1"/>
        <v>0</v>
      </c>
      <c r="K34" s="65">
        <f>IFERROR((($I34-(VLOOKUP($A34,'Data Tables'!$A$20:$BY$31,71,FALSE)))/(VLOOKUP($A34,'Data Tables'!$A$20:$BY$31,71,FALSE))),"n/a")</f>
        <v>1.69217238346526E-2</v>
      </c>
    </row>
    <row r="35" spans="1:11" x14ac:dyDescent="0.3">
      <c r="A35" s="58" t="s">
        <v>7</v>
      </c>
      <c r="B35" s="74" t="s">
        <v>1</v>
      </c>
      <c r="C35" s="61">
        <f>'Chart Data'!AC35</f>
        <v>1</v>
      </c>
      <c r="D35" s="59" t="str">
        <f>VLOOKUP($A35,'Data Tables'!$A$4:$BY$15,19,FALSE)</f>
        <v>None</v>
      </c>
      <c r="E35" s="60" t="str">
        <f>VLOOKUP($A35,'Data Tables'!$A$4:$BY$15,20,FALSE)</f>
        <v>None</v>
      </c>
      <c r="F35" s="60" t="str">
        <f t="shared" si="0"/>
        <v>n/a</v>
      </c>
      <c r="G35" s="61" t="str">
        <f>IFERROR((($E35-(VLOOKUP($A35,'Data Tables'!$A$5:$BY$15,14,FALSE)))/(VLOOKUP($A35,'Data Tables'!$A$5:$BY$15,14,FALSE))),"n/a")</f>
        <v>n/a</v>
      </c>
      <c r="H35" s="59">
        <f>VLOOKUP($A35,'Data Tables'!$A$20:$BY$31,19,FALSE)</f>
        <v>0.77</v>
      </c>
      <c r="I35" s="60">
        <f>VLOOKUP($A35,'Data Tables'!$A$20:$BY$31,20,FALSE)</f>
        <v>0.79</v>
      </c>
      <c r="J35" s="60">
        <f t="shared" si="1"/>
        <v>2.5974025974025997E-2</v>
      </c>
      <c r="K35" s="61">
        <f>IFERROR((($I35-(VLOOKUP($A35,'Data Tables'!$A$20:$BY$31,14,FALSE)))/(VLOOKUP($A35,'Data Tables'!$A$20:$BY$31,14,FALSE))),"n/a")</f>
        <v>2.7296620775970063E-2</v>
      </c>
    </row>
    <row r="36" spans="1:11" x14ac:dyDescent="0.3">
      <c r="A36" s="58" t="s">
        <v>7</v>
      </c>
      <c r="B36" s="74" t="s">
        <v>2</v>
      </c>
      <c r="C36" s="61">
        <f>'Chart Data'!AC36</f>
        <v>0.89</v>
      </c>
      <c r="D36" s="59">
        <f>VLOOKUP($A36,'Data Tables'!$A$4:$BY$15,38,FALSE)</f>
        <v>0.45</v>
      </c>
      <c r="E36" s="60">
        <f>VLOOKUP($A36,'Data Tables'!$A$4:$BY$15,39,FALSE)</f>
        <v>0.54</v>
      </c>
      <c r="F36" s="60">
        <f t="shared" si="0"/>
        <v>0.20000000000000004</v>
      </c>
      <c r="G36" s="61">
        <f>IFERROR((($E36-(VLOOKUP($A36,'Data Tables'!$A$5:$BY$15,33,FALSE)))/(VLOOKUP($A36,'Data Tables'!$A$5:$BY$15,33,FALSE))),"n/a")</f>
        <v>-0.27876712328767117</v>
      </c>
      <c r="H36" s="59">
        <f>VLOOKUP($A36,'Data Tables'!$A$20:$BY$31,38,FALSE)</f>
        <v>0.37</v>
      </c>
      <c r="I36" s="60">
        <f>VLOOKUP($A36,'Data Tables'!$A$20:$BY$31,39,FALSE)</f>
        <v>0.41</v>
      </c>
      <c r="J36" s="60">
        <f t="shared" si="1"/>
        <v>0.10810810810810806</v>
      </c>
      <c r="K36" s="61">
        <f>IFERROR((($I36-(VLOOKUP($A36,'Data Tables'!$A$20:$BY$31,33,FALSE)))/(VLOOKUP($A36,'Data Tables'!$A$20:$BY$31,33,FALSE))),"n/a")</f>
        <v>-0.12293814432989696</v>
      </c>
    </row>
    <row r="37" spans="1:11" x14ac:dyDescent="0.3">
      <c r="A37" s="58" t="s">
        <v>7</v>
      </c>
      <c r="B37" s="74" t="s">
        <v>3</v>
      </c>
      <c r="C37" s="61">
        <f>'Chart Data'!AC37</f>
        <v>0.95</v>
      </c>
      <c r="D37" s="59">
        <f>VLOOKUP($A37,'Data Tables'!$A$4:$BY$15,57,FALSE)</f>
        <v>0.12</v>
      </c>
      <c r="E37" s="60">
        <f>VLOOKUP($A37,'Data Tables'!$A$4:$BY$15,58,FALSE)</f>
        <v>0.15</v>
      </c>
      <c r="F37" s="60">
        <f t="shared" si="0"/>
        <v>0.25</v>
      </c>
      <c r="G37" s="61">
        <f>IFERROR((($E37-(VLOOKUP($A37,'Data Tables'!$A$5:$BY$15,52,FALSE)))/(VLOOKUP($A37,'Data Tables'!$A$5:$BY$15,52,FALSE))),"n/a")</f>
        <v>-0.81029411764705883</v>
      </c>
      <c r="H37" s="59">
        <f>VLOOKUP($A37,'Data Tables'!$A$20:$BY$31,57,FALSE)</f>
        <v>0.67</v>
      </c>
      <c r="I37" s="60">
        <f>VLOOKUP($A37,'Data Tables'!$A$20:$BY$31,58,FALSE)</f>
        <v>0.66</v>
      </c>
      <c r="J37" s="60">
        <f t="shared" si="1"/>
        <v>-1.492537313432837E-2</v>
      </c>
      <c r="K37" s="61">
        <f>IFERROR((($I37-(VLOOKUP($A37,'Data Tables'!$A$20:$BY$31,52,FALSE)))/(VLOOKUP($A37,'Data Tables'!$A$20:$BY$31,52,FALSE))),"n/a")</f>
        <v>-4.1039603960395965E-2</v>
      </c>
    </row>
    <row r="38" spans="1:11" x14ac:dyDescent="0.3">
      <c r="A38" s="62" t="s">
        <v>7</v>
      </c>
      <c r="B38" s="98" t="s">
        <v>12</v>
      </c>
      <c r="C38" s="65">
        <f>'Chart Data'!AC38</f>
        <v>0.63</v>
      </c>
      <c r="D38" s="63">
        <f>VLOOKUP($A38,'Data Tables'!$A$4:$BY$15,76,FALSE)</f>
        <v>0.28999999999999998</v>
      </c>
      <c r="E38" s="64">
        <f>VLOOKUP($A38,'Data Tables'!$A$4:$BY$15,77,FALSE)</f>
        <v>0.28999999999999998</v>
      </c>
      <c r="F38" s="64">
        <f t="shared" si="0"/>
        <v>0</v>
      </c>
      <c r="G38" s="65">
        <f>IFERROR((($E38-(VLOOKUP($A38,'Data Tables'!$A$5:$BY$15,71,FALSE)))/(VLOOKUP($A38,'Data Tables'!$A$5:$BY$15,71,FALSE))),"n/a")</f>
        <v>-0.49086816720257237</v>
      </c>
      <c r="H38" s="63">
        <f>VLOOKUP($A38,'Data Tables'!$A$20:$BY$31,76,FALSE)</f>
        <v>0.98</v>
      </c>
      <c r="I38" s="64">
        <f>VLOOKUP($A38,'Data Tables'!$A$20:$BY$31,77,FALSE)</f>
        <v>0.98</v>
      </c>
      <c r="J38" s="64">
        <f t="shared" si="1"/>
        <v>0</v>
      </c>
      <c r="K38" s="65">
        <f>IFERROR((($I38-(VLOOKUP($A38,'Data Tables'!$A$20:$BY$31,71,FALSE)))/(VLOOKUP($A38,'Data Tables'!$A$20:$BY$31,71,FALSE))),"n/a")</f>
        <v>-5.4303599374021542E-3</v>
      </c>
    </row>
    <row r="39" spans="1:11" x14ac:dyDescent="0.3">
      <c r="A39" s="66" t="s">
        <v>8</v>
      </c>
      <c r="B39" s="99" t="s">
        <v>1</v>
      </c>
      <c r="C39" s="61">
        <f>'Chart Data'!AC39</f>
        <v>0.95</v>
      </c>
      <c r="D39" s="67">
        <f>VLOOKUP($A39,'Data Tables'!$A$4:$BY$15,19,FALSE)</f>
        <v>0</v>
      </c>
      <c r="E39" s="68">
        <f>VLOOKUP($A39,'Data Tables'!$A$4:$BY$15,20,FALSE)</f>
        <v>0</v>
      </c>
      <c r="F39" s="68" t="str">
        <f t="shared" si="0"/>
        <v>n/a</v>
      </c>
      <c r="G39" s="69">
        <f>IFERROR((($E39-(VLOOKUP($A39,'Data Tables'!$A$5:$BY$15,14,FALSE)))/(VLOOKUP($A39,'Data Tables'!$A$5:$BY$15,14,FALSE))),"n/a")</f>
        <v>-1</v>
      </c>
      <c r="H39" s="67">
        <f>VLOOKUP($A39,'Data Tables'!$A$20:$BY$31,19,FALSE)</f>
        <v>1</v>
      </c>
      <c r="I39" s="68">
        <f>VLOOKUP($A39,'Data Tables'!$A$20:$BY$31,20,FALSE)</f>
        <v>1</v>
      </c>
      <c r="J39" s="68">
        <f t="shared" si="1"/>
        <v>0</v>
      </c>
      <c r="K39" s="69">
        <f>IFERROR((($I39-(VLOOKUP($A39,'Data Tables'!$A$20:$BY$31,14,FALSE)))/(VLOOKUP($A39,'Data Tables'!$A$20:$BY$31,14,FALSE))),"n/a")</f>
        <v>6.8493150684931581E-3</v>
      </c>
    </row>
    <row r="40" spans="1:11" x14ac:dyDescent="0.3">
      <c r="A40" s="58" t="s">
        <v>8</v>
      </c>
      <c r="B40" s="74" t="s">
        <v>2</v>
      </c>
      <c r="C40" s="61">
        <f>'Chart Data'!AC40</f>
        <v>0.84</v>
      </c>
      <c r="D40" s="59">
        <f>VLOOKUP($A40,'Data Tables'!$A$4:$BY$15,38,FALSE)</f>
        <v>0.62</v>
      </c>
      <c r="E40" s="60">
        <f>VLOOKUP($A40,'Data Tables'!$A$4:$BY$15,39,FALSE)</f>
        <v>0.66</v>
      </c>
      <c r="F40" s="60">
        <f t="shared" si="0"/>
        <v>6.4516129032258118E-2</v>
      </c>
      <c r="G40" s="61">
        <f>IFERROR((($E40-(VLOOKUP($A40,'Data Tables'!$A$5:$BY$15,33,FALSE)))/(VLOOKUP($A40,'Data Tables'!$A$5:$BY$15,33,FALSE))),"n/a")</f>
        <v>-0.22521739130434779</v>
      </c>
      <c r="H40" s="59">
        <f>VLOOKUP($A40,'Data Tables'!$A$20:$BY$31,38,FALSE)</f>
        <v>1</v>
      </c>
      <c r="I40" s="60">
        <f>VLOOKUP($A40,'Data Tables'!$A$20:$BY$31,39,FALSE)</f>
        <v>1</v>
      </c>
      <c r="J40" s="60">
        <f t="shared" si="1"/>
        <v>0</v>
      </c>
      <c r="K40" s="61">
        <f>IFERROR((($I40-(VLOOKUP($A40,'Data Tables'!$A$20:$BY$31,33,FALSE)))/(VLOOKUP($A40,'Data Tables'!$A$20:$BY$31,33,FALSE))),"n/a")</f>
        <v>0</v>
      </c>
    </row>
    <row r="41" spans="1:11" x14ac:dyDescent="0.3">
      <c r="A41" s="58" t="s">
        <v>8</v>
      </c>
      <c r="B41" s="74" t="s">
        <v>3</v>
      </c>
      <c r="C41" s="61">
        <f>'Chart Data'!AC41</f>
        <v>0.9</v>
      </c>
      <c r="D41" s="59">
        <f>VLOOKUP($A41,'Data Tables'!$A$4:$BY$15,57,FALSE)</f>
        <v>0.43</v>
      </c>
      <c r="E41" s="60">
        <f>VLOOKUP($A41,'Data Tables'!$A$4:$BY$15,58,FALSE)</f>
        <v>0.31</v>
      </c>
      <c r="F41" s="60">
        <f t="shared" si="0"/>
        <v>-0.27906976744186046</v>
      </c>
      <c r="G41" s="61">
        <f>IFERROR((($E41-(VLOOKUP($A41,'Data Tables'!$A$5:$BY$15,52,FALSE)))/(VLOOKUP($A41,'Data Tables'!$A$5:$BY$15,52,FALSE))),"n/a")</f>
        <v>-0.65280000000000005</v>
      </c>
      <c r="H41" s="59">
        <f>VLOOKUP($A41,'Data Tables'!$A$20:$BY$31,57,FALSE)</f>
        <v>0.99</v>
      </c>
      <c r="I41" s="60">
        <f>VLOOKUP($A41,'Data Tables'!$A$20:$BY$31,58,FALSE)</f>
        <v>0.99</v>
      </c>
      <c r="J41" s="60">
        <f t="shared" si="1"/>
        <v>0</v>
      </c>
      <c r="K41" s="61">
        <f>IFERROR((($I41-(VLOOKUP($A41,'Data Tables'!$A$20:$BY$31,52,FALSE)))/(VLOOKUP($A41,'Data Tables'!$A$20:$BY$31,52,FALSE))),"n/a")</f>
        <v>1.1366906474820106E-2</v>
      </c>
    </row>
    <row r="42" spans="1:11" x14ac:dyDescent="0.3">
      <c r="A42" s="62" t="s">
        <v>8</v>
      </c>
      <c r="B42" s="98" t="s">
        <v>12</v>
      </c>
      <c r="C42" s="65">
        <f>'Chart Data'!AC42</f>
        <v>0.84</v>
      </c>
      <c r="D42" s="63">
        <f>VLOOKUP($A42,'Data Tables'!$A$4:$BY$15,76,FALSE)</f>
        <v>0.82</v>
      </c>
      <c r="E42" s="64">
        <f>VLOOKUP($A42,'Data Tables'!$A$4:$BY$15,77,FALSE)</f>
        <v>0.8</v>
      </c>
      <c r="F42" s="64">
        <f t="shared" si="0"/>
        <v>-2.4390243902438911E-2</v>
      </c>
      <c r="G42" s="65">
        <f>IFERROR((($E42-(VLOOKUP($A42,'Data Tables'!$A$5:$BY$15,71,FALSE)))/(VLOOKUP($A42,'Data Tables'!$A$5:$BY$15,71,FALSE))),"n/a")</f>
        <v>-0.11111111111111108</v>
      </c>
      <c r="H42" s="63">
        <f>VLOOKUP($A42,'Data Tables'!$A$20:$BY$31,76,FALSE)</f>
        <v>1</v>
      </c>
      <c r="I42" s="64">
        <f>VLOOKUP($A42,'Data Tables'!$A$20:$BY$31,77,FALSE)</f>
        <v>1</v>
      </c>
      <c r="J42" s="64">
        <f t="shared" si="1"/>
        <v>0</v>
      </c>
      <c r="K42" s="65">
        <f>IFERROR((($I42-(VLOOKUP($A42,'Data Tables'!$A$20:$BY$31,71,FALSE)))/(VLOOKUP($A42,'Data Tables'!$A$20:$BY$31,71,FALSE))),"n/a")</f>
        <v>0</v>
      </c>
    </row>
    <row r="43" spans="1:11" x14ac:dyDescent="0.3">
      <c r="A43" s="58" t="s">
        <v>9</v>
      </c>
      <c r="B43" s="74" t="s">
        <v>1</v>
      </c>
      <c r="C43" s="61">
        <f>'Chart Data'!AC43</f>
        <v>1</v>
      </c>
      <c r="D43" s="59">
        <f>VLOOKUP($A43,'Data Tables'!$A$4:$BY$15,19,FALSE)</f>
        <v>0.03</v>
      </c>
      <c r="E43" s="60">
        <f>VLOOKUP($A43,'Data Tables'!$A$4:$BY$15,20,FALSE)</f>
        <v>0.04</v>
      </c>
      <c r="F43" s="60">
        <f t="shared" si="0"/>
        <v>0.33333333333333343</v>
      </c>
      <c r="G43" s="61">
        <f>IFERROR((($E43-(VLOOKUP($A43,'Data Tables'!$A$5:$BY$15,14,FALSE)))/(VLOOKUP($A43,'Data Tables'!$A$5:$BY$15,14,FALSE))),"n/a")</f>
        <v>-0.95608695652173914</v>
      </c>
      <c r="H43" s="59">
        <f>VLOOKUP($A43,'Data Tables'!$A$20:$BY$31,19,FALSE)</f>
        <v>0.89</v>
      </c>
      <c r="I43" s="60">
        <f>VLOOKUP($A43,'Data Tables'!$A$20:$BY$31,20,FALSE)</f>
        <v>0.89</v>
      </c>
      <c r="J43" s="60">
        <f t="shared" si="1"/>
        <v>0</v>
      </c>
      <c r="K43" s="61">
        <f>IFERROR((($I43-(VLOOKUP($A43,'Data Tables'!$A$20:$BY$31,14,FALSE)))/(VLOOKUP($A43,'Data Tables'!$A$20:$BY$31,14,FALSE))),"n/a")</f>
        <v>2.2272200324600037E-2</v>
      </c>
    </row>
    <row r="44" spans="1:11" x14ac:dyDescent="0.3">
      <c r="A44" s="58" t="s">
        <v>9</v>
      </c>
      <c r="B44" s="74" t="s">
        <v>2</v>
      </c>
      <c r="C44" s="61">
        <f>'Chart Data'!AC44</f>
        <v>0.91</v>
      </c>
      <c r="D44" s="59">
        <f>VLOOKUP($A44,'Data Tables'!$A$4:$BY$15,38,FALSE)</f>
        <v>0.55000000000000004</v>
      </c>
      <c r="E44" s="60">
        <f>VLOOKUP($A44,'Data Tables'!$A$4:$BY$15,39,FALSE)</f>
        <v>0.56000000000000005</v>
      </c>
      <c r="F44" s="60">
        <f t="shared" si="0"/>
        <v>1.8181818181818195E-2</v>
      </c>
      <c r="G44" s="61">
        <f>IFERROR((($E44-(VLOOKUP($A44,'Data Tables'!$A$5:$BY$15,33,FALSE)))/(VLOOKUP($A44,'Data Tables'!$A$5:$BY$15,33,FALSE))),"n/a")</f>
        <v>-0.22999999999999995</v>
      </c>
      <c r="H44" s="59">
        <f>VLOOKUP($A44,'Data Tables'!$A$20:$BY$31,38,FALSE)</f>
        <v>0.55000000000000004</v>
      </c>
      <c r="I44" s="60">
        <f>VLOOKUP($A44,'Data Tables'!$A$20:$BY$31,39,FALSE)</f>
        <v>0.54</v>
      </c>
      <c r="J44" s="60">
        <f t="shared" si="1"/>
        <v>-1.8181818181818195E-2</v>
      </c>
      <c r="K44" s="61">
        <f>IFERROR((($I44-(VLOOKUP($A44,'Data Tables'!$A$20:$BY$31,33,FALSE)))/(VLOOKUP($A44,'Data Tables'!$A$20:$BY$31,33,FALSE))),"n/a")</f>
        <v>-0.12922038474519068</v>
      </c>
    </row>
    <row r="45" spans="1:11" x14ac:dyDescent="0.3">
      <c r="A45" s="58" t="s">
        <v>9</v>
      </c>
      <c r="B45" s="74" t="s">
        <v>3</v>
      </c>
      <c r="C45" s="61">
        <f>'Chart Data'!AC45</f>
        <v>0.96</v>
      </c>
      <c r="D45" s="59">
        <f>VLOOKUP($A45,'Data Tables'!$A$4:$BY$15,57,FALSE)</f>
        <v>0.16</v>
      </c>
      <c r="E45" s="60">
        <f>VLOOKUP($A45,'Data Tables'!$A$4:$BY$15,58,FALSE)</f>
        <v>0.17</v>
      </c>
      <c r="F45" s="60">
        <f t="shared" si="0"/>
        <v>6.2500000000000056E-2</v>
      </c>
      <c r="G45" s="61">
        <f>IFERROR((($E45-(VLOOKUP($A45,'Data Tables'!$A$5:$BY$15,52,FALSE)))/(VLOOKUP($A45,'Data Tables'!$A$5:$BY$15,52,FALSE))),"n/a")</f>
        <v>-0.74237113402061849</v>
      </c>
      <c r="H45" s="59">
        <f>VLOOKUP($A45,'Data Tables'!$A$20:$BY$31,57,FALSE)</f>
        <v>0.65</v>
      </c>
      <c r="I45" s="60">
        <f>VLOOKUP($A45,'Data Tables'!$A$20:$BY$31,58,FALSE)</f>
        <v>0.64</v>
      </c>
      <c r="J45" s="60">
        <f t="shared" si="1"/>
        <v>-1.5384615384615398E-2</v>
      </c>
      <c r="K45" s="61">
        <f>IFERROR((($I45-(VLOOKUP($A45,'Data Tables'!$A$20:$BY$31,52,FALSE)))/(VLOOKUP($A45,'Data Tables'!$A$20:$BY$31,52,FALSE))),"n/a")</f>
        <v>-0.12852624341049737</v>
      </c>
    </row>
    <row r="46" spans="1:11" ht="14.5" thickBot="1" x14ac:dyDescent="0.35">
      <c r="A46" s="70" t="s">
        <v>9</v>
      </c>
      <c r="B46" s="100" t="s">
        <v>12</v>
      </c>
      <c r="C46" s="73">
        <f>'Chart Data'!AC46</f>
        <v>0.7</v>
      </c>
      <c r="D46" s="71">
        <f>VLOOKUP($A46,'Data Tables'!$A$4:$BY$15,76,FALSE)</f>
        <v>0.3</v>
      </c>
      <c r="E46" s="72">
        <f>VLOOKUP($A46,'Data Tables'!$A$4:$BY$15,77,FALSE)</f>
        <v>0.28999999999999998</v>
      </c>
      <c r="F46" s="72">
        <f t="shared" si="0"/>
        <v>-3.3333333333333368E-2</v>
      </c>
      <c r="G46" s="73">
        <f>IFERROR((($E46-(VLOOKUP($A46,'Data Tables'!$A$5:$BY$15,71,FALSE)))/(VLOOKUP($A46,'Data Tables'!$A$5:$BY$15,71,FALSE))),"n/a")</f>
        <v>-0.49840390879478835</v>
      </c>
      <c r="H46" s="71">
        <f>VLOOKUP($A46,'Data Tables'!$A$20:$BY$31,76,FALSE)</f>
        <v>0.98</v>
      </c>
      <c r="I46" s="72">
        <f>VLOOKUP($A46,'Data Tables'!$A$20:$BY$31,77,FALSE)</f>
        <v>0.98</v>
      </c>
      <c r="J46" s="72">
        <f t="shared" si="1"/>
        <v>0</v>
      </c>
      <c r="K46" s="73">
        <f>IFERROR((($I46-(VLOOKUP($A46,'Data Tables'!$A$20:$BY$31,71,FALSE)))/(VLOOKUP($A46,'Data Tables'!$A$20:$BY$31,71,FALSE))),"n/a")</f>
        <v>-2.0637964092731164E-3</v>
      </c>
    </row>
    <row r="48" spans="1:11" x14ac:dyDescent="0.3">
      <c r="A48" s="74" t="s">
        <v>24</v>
      </c>
      <c r="I48" s="34" t="s">
        <v>25</v>
      </c>
    </row>
    <row r="49" spans="1:9" x14ac:dyDescent="0.3">
      <c r="A49" s="74" t="s">
        <v>26</v>
      </c>
      <c r="I49" s="34" t="s">
        <v>27</v>
      </c>
    </row>
    <row r="50" spans="1:9" x14ac:dyDescent="0.3">
      <c r="A50" s="75" t="s">
        <v>28</v>
      </c>
    </row>
    <row r="51" spans="1:9" x14ac:dyDescent="0.3">
      <c r="A51" s="75" t="s">
        <v>29</v>
      </c>
    </row>
    <row r="52" spans="1:9" x14ac:dyDescent="0.3">
      <c r="A52" s="74"/>
    </row>
    <row r="53" spans="1:9" x14ac:dyDescent="0.3">
      <c r="A53" s="74" t="s">
        <v>30</v>
      </c>
    </row>
  </sheetData>
  <mergeCells count="2">
    <mergeCell ref="D1:G1"/>
    <mergeCell ref="H1:K1"/>
  </mergeCells>
  <conditionalFormatting sqref="F15:F18">
    <cfRule type="iconSet" priority="7">
      <iconSet iconSet="3Arrows">
        <cfvo type="percent" val="0"/>
        <cfvo type="num" val="0"/>
        <cfvo type="num" val="1.4999999999999999E-2" gte="0"/>
      </iconSet>
    </cfRule>
  </conditionalFormatting>
  <conditionalFormatting sqref="F19:F46 F3:F14">
    <cfRule type="iconSet" priority="11">
      <iconSet iconSet="3Arrows">
        <cfvo type="percent" val="0"/>
        <cfvo type="num" val="0"/>
        <cfvo type="num" val="1.4999999999999999E-2" gte="0"/>
      </iconSet>
    </cfRule>
  </conditionalFormatting>
  <conditionalFormatting sqref="F3:G46 J3:K46">
    <cfRule type="expression" dxfId="2" priority="3">
      <formula>"&gt;0.015"</formula>
    </cfRule>
    <cfRule type="cellIs" dxfId="1" priority="5" operator="greaterThan">
      <formula>0.015</formula>
    </cfRule>
    <cfRule type="cellIs" dxfId="0" priority="6" operator="greaterThan">
      <formula>0.015</formula>
    </cfRule>
  </conditionalFormatting>
  <conditionalFormatting sqref="G15:G18">
    <cfRule type="iconSet" priority="4">
      <iconSet iconSet="3Arrows">
        <cfvo type="percent" val="0"/>
        <cfvo type="num" val="0"/>
        <cfvo type="num" val="1.4999999999999999E-2" gte="0"/>
      </iconSet>
    </cfRule>
  </conditionalFormatting>
  <conditionalFormatting sqref="G19:G46 G3:G14">
    <cfRule type="iconSet" priority="10">
      <iconSet iconSet="3Arrows">
        <cfvo type="percent" val="0"/>
        <cfvo type="num" val="0"/>
        <cfvo type="num" val="1.4999999999999999E-2" gte="0"/>
      </iconSet>
    </cfRule>
  </conditionalFormatting>
  <conditionalFormatting sqref="J15:J18">
    <cfRule type="iconSet" priority="2">
      <iconSet iconSet="3Arrows">
        <cfvo type="percent" val="0"/>
        <cfvo type="num" val="0"/>
        <cfvo type="num" val="1.4999999999999999E-2" gte="0"/>
      </iconSet>
    </cfRule>
  </conditionalFormatting>
  <conditionalFormatting sqref="J19:J46 J3:J14">
    <cfRule type="iconSet" priority="9">
      <iconSet iconSet="3Arrows">
        <cfvo type="percent" val="0"/>
        <cfvo type="num" val="0"/>
        <cfvo type="num" val="1.4999999999999999E-2" gte="0"/>
      </iconSet>
    </cfRule>
  </conditionalFormatting>
  <conditionalFormatting sqref="K15:K18">
    <cfRule type="iconSet" priority="1">
      <iconSet iconSet="3Arrows">
        <cfvo type="percent" val="0"/>
        <cfvo type="num" val="0"/>
        <cfvo type="num" val="1.4999999999999999E-2" gte="0"/>
      </iconSet>
    </cfRule>
  </conditionalFormatting>
  <conditionalFormatting sqref="K19:K46 K3:K14">
    <cfRule type="iconSet" priority="8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" max="16384" width="9.1796875" style="39"/>
  </cols>
  <sheetData>
    <row r="1" spans="1:13" ht="22.5" customHeight="1" x14ac:dyDescent="0.25">
      <c r="A1" s="33" t="s">
        <v>37</v>
      </c>
      <c r="G1" s="35" t="s">
        <v>18</v>
      </c>
      <c r="K1" s="35"/>
      <c r="L1" s="40"/>
    </row>
    <row r="2" spans="1:13" ht="32.25" customHeight="1" x14ac:dyDescent="0.25">
      <c r="L2" s="40"/>
    </row>
    <row r="8" spans="1:13" x14ac:dyDescent="0.25">
      <c r="M8" s="41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">
      <c r="A38" s="101" t="s">
        <v>15</v>
      </c>
      <c r="B38" s="101"/>
      <c r="C38" s="101"/>
      <c r="D38" s="101"/>
      <c r="E38" s="102">
        <f>'Chart Data'!$O$2</f>
        <v>45170</v>
      </c>
      <c r="F38" s="102"/>
      <c r="G38" s="102"/>
      <c r="H38" s="42"/>
      <c r="I38" s="42"/>
      <c r="J38" s="42"/>
      <c r="K38" s="42"/>
      <c r="L38" s="42"/>
    </row>
    <row r="39" spans="1:12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" max="16384" width="9.1796875" style="34"/>
  </cols>
  <sheetData>
    <row r="1" spans="1:13" ht="22.5" customHeight="1" x14ac:dyDescent="0.25">
      <c r="A1" s="33" t="s">
        <v>37</v>
      </c>
      <c r="J1" s="33"/>
      <c r="K1" s="35"/>
      <c r="L1" s="36"/>
    </row>
    <row r="2" spans="1:13" ht="32.25" customHeight="1" x14ac:dyDescent="0.25">
      <c r="L2" s="36"/>
    </row>
    <row r="8" spans="1:13" x14ac:dyDescent="0.25">
      <c r="M8" s="37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5">
      <c r="A38" s="106" t="s">
        <v>15</v>
      </c>
      <c r="B38" s="106"/>
      <c r="C38" s="106"/>
      <c r="D38" s="106"/>
      <c r="E38" s="107">
        <f>'Chart Data'!$O$2</f>
        <v>45170</v>
      </c>
      <c r="F38" s="107"/>
      <c r="G38" s="107"/>
      <c r="H38" s="15"/>
      <c r="I38" s="15"/>
      <c r="J38" s="15"/>
      <c r="K38" s="15"/>
      <c r="L38" s="15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sheetData>
    <row r="1" spans="1:13" ht="22.5" customHeight="1" x14ac:dyDescent="0.25">
      <c r="A1" s="33" t="s">
        <v>37</v>
      </c>
      <c r="K1" s="1"/>
      <c r="L1" s="5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="80" zoomScaleNormal="8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37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108" t="s">
        <v>15</v>
      </c>
      <c r="B38" s="108"/>
      <c r="C38" s="108"/>
      <c r="D38" s="108"/>
      <c r="E38" s="109">
        <f>'Chart Data'!$O$2</f>
        <v>45170</v>
      </c>
      <c r="F38" s="109"/>
      <c r="G38" s="10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Data Tables</vt:lpstr>
      <vt:lpstr>Chart Data</vt:lpstr>
      <vt:lpstr>SUMMARY</vt:lpstr>
      <vt:lpstr>TOTAL MARKET</vt:lpstr>
      <vt:lpstr>ALDI</vt:lpstr>
      <vt:lpstr>ASDA</vt:lpstr>
      <vt:lpstr>CO-OP</vt:lpstr>
      <vt:lpstr>ICELAND</vt:lpstr>
      <vt:lpstr>LIDL</vt:lpstr>
      <vt:lpstr>MORRISONS</vt:lpstr>
      <vt:lpstr>M&amp;S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'Data Tables'!Print_Area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Tom Price</cp:lastModifiedBy>
  <cp:lastPrinted>2022-05-24T11:52:23Z</cp:lastPrinted>
  <dcterms:created xsi:type="dcterms:W3CDTF">2005-07-26T14:26:58Z</dcterms:created>
  <dcterms:modified xsi:type="dcterms:W3CDTF">2023-10-04T09:58:03Z</dcterms:modified>
</cp:coreProperties>
</file>